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3845" activeTab="1"/>
  </bookViews>
  <sheets>
    <sheet name="Help" sheetId="1" r:id="rId1"/>
    <sheet name="AXX" sheetId="2" r:id="rId2"/>
  </sheets>
  <definedNames>
    <definedName name="_xlnm.Print_Area" localSheetId="1">'AXX'!$A$1:$E$210</definedName>
  </definedNames>
  <calcPr fullCalcOnLoad="1"/>
</workbook>
</file>

<file path=xl/sharedStrings.xml><?xml version="1.0" encoding="utf-8"?>
<sst xmlns="http://schemas.openxmlformats.org/spreadsheetml/2006/main" count="259" uniqueCount="99">
  <si>
    <t>Lp</t>
  </si>
  <si>
    <t>Ilość pkt za 1 sklas. zawodn.</t>
  </si>
  <si>
    <t>Pktunkty do współzawodnictwa</t>
  </si>
  <si>
    <t>Mistrzostwa Polski Juniorów Młodszych</t>
  </si>
  <si>
    <t>Finał Ogólnopolski Konkursu Młodych Artystów FAI</t>
  </si>
  <si>
    <t>Ilość pkt za 1 zorganizowaną imprezę</t>
  </si>
  <si>
    <t>Udział zawodników KS w Mistrzostwach Polski Młodzików lub Juniorów Młodszych</t>
  </si>
  <si>
    <t>Konkurs Młodych Artystów FAI na szczeblu KS (Finał Regionalny)</t>
  </si>
  <si>
    <t>4.3 - punkty za efektywność szkolenia podstawowego</t>
  </si>
  <si>
    <t>4.5 - punkty za organizację zawodów i konkursów</t>
  </si>
  <si>
    <t>Latawcowe Mistrzostwa Polski Młodzików</t>
  </si>
  <si>
    <t>Mistrzostwa Polski Młodzików w kon. modeli balonów na ogrzane powietrze</t>
  </si>
  <si>
    <t>Mistrzostwa Polski Młodzików w konkurencji modeli halowych F1N / A6</t>
  </si>
  <si>
    <t>PS</t>
  </si>
  <si>
    <t>MP</t>
  </si>
  <si>
    <t>PP</t>
  </si>
  <si>
    <t>Rodzaj zawodów</t>
  </si>
  <si>
    <t>Liczba sklasyfikowanych zawodników</t>
  </si>
  <si>
    <t>4.4 - punkty razem:</t>
  </si>
  <si>
    <t>4.3 - punkty razem:</t>
  </si>
  <si>
    <t>RS</t>
  </si>
  <si>
    <t>RP</t>
  </si>
  <si>
    <t>Miejsce (wpisz liczbę 1-6)</t>
  </si>
  <si>
    <t>4.1 - punkty razem:</t>
  </si>
  <si>
    <t>4.2 - punkty za organizację zawodów</t>
  </si>
  <si>
    <t>4.2 - punkty razem:</t>
  </si>
  <si>
    <t>4.1 - punkty za miejsca w zawodach i rekordy zawodników</t>
  </si>
  <si>
    <t>M</t>
  </si>
  <si>
    <t>Mistrzostwa Świata FAI</t>
  </si>
  <si>
    <t>Mistrzostwa Europy FAI</t>
  </si>
  <si>
    <t>Ogólnopolskie Zawody zaliczane do Pucharu Polski</t>
  </si>
  <si>
    <t>Zgrupowanie / Konsultacje KN</t>
  </si>
  <si>
    <t>Zawody klubowe, międzyklubowe, regionalne, itp. – ujęte w Kalendarzu imprez KS dla Juniorów lub Seniorów w konkurencji mistrzowskiej z udziałem min. 10 zawodników</t>
  </si>
  <si>
    <t>4.6 - punkty dodatkowe (premie / kary)</t>
  </si>
  <si>
    <t>Rodzaj premii / kary</t>
  </si>
  <si>
    <t>Premia / kara</t>
  </si>
  <si>
    <t>Wpis Komisji Modelarskiej</t>
  </si>
  <si>
    <t xml:space="preserve"> </t>
  </si>
  <si>
    <r>
      <rPr>
        <sz val="14"/>
        <rFont val="Calibri"/>
        <family val="2"/>
      </rPr>
      <t>Za nierzetelne wypełnienie rocznego sprawozdania z działalności klubu</t>
    </r>
    <r>
      <rPr>
        <b/>
        <sz val="14"/>
        <rFont val="Calibri"/>
        <family val="2"/>
      </rPr>
      <t xml:space="preserve"> - dyskwalifikacja w rankingu</t>
    </r>
  </si>
  <si>
    <t>4.5 - punkty razem:</t>
  </si>
  <si>
    <t>4.6 - punkty razem:</t>
  </si>
  <si>
    <r>
      <t xml:space="preserve">Miejsce (wpisz </t>
    </r>
    <r>
      <rPr>
        <b/>
        <sz val="11"/>
        <rFont val="Calibri"/>
        <family val="2"/>
      </rPr>
      <t>liczbę 1-6</t>
    </r>
    <r>
      <rPr>
        <sz val="11"/>
        <rFont val="Calibri"/>
        <family val="2"/>
      </rPr>
      <t>)</t>
    </r>
  </si>
  <si>
    <r>
      <rPr>
        <sz val="20"/>
        <rFont val="Calibri"/>
        <family val="2"/>
      </rPr>
      <t>Współzawodnictwo w konkurencjach</t>
    </r>
    <r>
      <rPr>
        <b/>
        <sz val="20"/>
        <rFont val="Calibri"/>
        <family val="2"/>
      </rPr>
      <t xml:space="preserve"> mistrzowskich - </t>
    </r>
    <r>
      <rPr>
        <sz val="20"/>
        <rFont val="Calibri"/>
        <family val="2"/>
      </rPr>
      <t>SPORT WYCZYNOWY</t>
    </r>
  </si>
  <si>
    <t>Lp.</t>
  </si>
  <si>
    <t>Pomocne informacje</t>
  </si>
  <si>
    <t>Kwestia</t>
  </si>
  <si>
    <r>
      <rPr>
        <b/>
        <sz val="11"/>
        <rFont val="Calibri"/>
        <family val="2"/>
      </rPr>
      <t>Młodzi Modelarze–Lotnicy na Start</t>
    </r>
    <r>
      <rPr>
        <sz val="11"/>
        <rFont val="Calibri"/>
        <family val="2"/>
      </rPr>
      <t xml:space="preserve"> dla juniorów młodszych</t>
    </r>
  </si>
  <si>
    <r>
      <rPr>
        <b/>
        <sz val="11"/>
        <rFont val="Calibri"/>
        <family val="2"/>
      </rPr>
      <t>Zawody Latawcowe dla młodzików</t>
    </r>
    <r>
      <rPr>
        <sz val="11"/>
        <rFont val="Calibri"/>
        <family val="2"/>
      </rPr>
      <t xml:space="preserve">  w kl. FL</t>
    </r>
  </si>
  <si>
    <r>
      <rPr>
        <b/>
        <sz val="11"/>
        <rFont val="Calibri"/>
        <family val="2"/>
      </rPr>
      <t>Zawody balonów na ogrzane powietrze</t>
    </r>
    <r>
      <rPr>
        <sz val="11"/>
        <rFont val="Calibri"/>
        <family val="2"/>
      </rPr>
      <t xml:space="preserve"> dla młodzików</t>
    </r>
  </si>
  <si>
    <r>
      <rPr>
        <b/>
        <sz val="11"/>
        <rFont val="Calibri"/>
        <family val="2"/>
      </rPr>
      <t>Zawody modeli halowych dla młodzików</t>
    </r>
    <r>
      <rPr>
        <sz val="11"/>
        <rFont val="Calibri"/>
        <family val="2"/>
      </rPr>
      <t xml:space="preserve"> (F1N i/lub A6)</t>
    </r>
  </si>
  <si>
    <t>Za przesłanie w terminie rocznego sprawozdania z działalności KS (decyduje data wiadomości e-mailowej)</t>
  </si>
  <si>
    <t>Za każdego zawodnika z ważną na dany rok Licencją Sportową FAI (wg. aktualnego zestawienia wydanych licencji, ze strony AP)</t>
  </si>
  <si>
    <t>Md</t>
  </si>
  <si>
    <t>Konkurs modeli redukcyjnych (plastikowych / kartonowych) na szczeblu KS</t>
  </si>
  <si>
    <t>Liczby wpisywane w polach do edycji muszą być w zakresie podanym w nagłówku kolumny. Jeśli będą większe - w żółtym polu zamiast wyniku pojawia się słowo FAŁSZ lub wartość ZERO. To tylko sygnał, że wpisano liczbę inną niż podano w nagłówku.</t>
  </si>
  <si>
    <t>punkty za miejsce 1-6 na zawodach międzynarodowych, takich jak: Światowe Igrzyska Lotnicze WAG, mistrzostwa świata, Europy, zawody Eurotur lub w klasyfikacji generalnej Pucharu Świata FAI.</t>
  </si>
  <si>
    <t>punkty za miejsce 1-6 w Mistrzostwach Polski.</t>
  </si>
  <si>
    <t>punkty za miejsca 1-6 w klasyfikacji końcowej Pucharu Polski.</t>
  </si>
  <si>
    <t>punkty za ustanowienie rekordu świata.</t>
  </si>
  <si>
    <t>punkty za ustanowienie rekordu Polski.</t>
  </si>
  <si>
    <t>Krótko na temat skrótów:</t>
  </si>
  <si>
    <t xml:space="preserve">Przed przystąpieniem do edycji zapoznaj się z regulaminem i przygotuj wyniki zawodów. </t>
  </si>
  <si>
    <t>Potrzebujesz wyniki zawodów, w których startowali reprezentanci Twojego KS.</t>
  </si>
  <si>
    <t>Potrzebujesz wyniki zawodów, których organizatorem był Twój KS i one muszą być dołączone do sprawozdania. Wyniki zawodów ogólnopolskich - po zakończonym sezonie, są w posiadaniu KM.</t>
  </si>
  <si>
    <t>Wpisywanie danych - TYLKO W BIAŁYCH POLACH - do edycji. Pozostałe komórki arkusza są zablokowane.</t>
  </si>
  <si>
    <t>Czy arkusz jest chroniony? TAK, za wyjątkiem pól edycyjnych koloru białego.</t>
  </si>
  <si>
    <t>Ochrona arkusza blokuje również formuły całego arkusza xls.</t>
  </si>
  <si>
    <t>Pola żółte (rezultaty działania formuły) oraz pola żółte będące podsumowaniami wyświetlają się automatycznie.</t>
  </si>
  <si>
    <r>
      <rPr>
        <sz val="10"/>
        <rFont val="Calibri"/>
        <family val="2"/>
      </rPr>
      <t>Wpisz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1</t>
    </r>
    <r>
      <rPr>
        <sz val="10"/>
        <rFont val="Calibri"/>
        <family val="2"/>
      </rPr>
      <t xml:space="preserve">                        (w poz. 3-7, liczba     może być większa) </t>
    </r>
  </si>
  <si>
    <r>
      <t xml:space="preserve">Wpisz </t>
    </r>
    <r>
      <rPr>
        <b/>
        <sz val="12"/>
        <rFont val="Calibri"/>
        <family val="2"/>
      </rPr>
      <t>1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 xml:space="preserve">(w poz. 6-10, liczba może być większa) </t>
    </r>
  </si>
  <si>
    <r>
      <rPr>
        <b/>
        <sz val="16"/>
        <rFont val="Calibri"/>
        <family val="2"/>
      </rPr>
      <t xml:space="preserve">Łączna liczba punktów do rankingu Klubów Sportowych  </t>
    </r>
    <r>
      <rPr>
        <sz val="16"/>
        <rFont val="Calibri"/>
        <family val="2"/>
      </rPr>
      <t xml:space="preserve"> (</t>
    </r>
    <r>
      <rPr>
        <sz val="14"/>
        <rFont val="Calibri"/>
        <family val="2"/>
      </rPr>
      <t>4.1 + 4.2 + 4.3 + 4.4 + 4.5 + 4.6)</t>
    </r>
  </si>
  <si>
    <t>FAI</t>
  </si>
  <si>
    <t>PL</t>
  </si>
  <si>
    <t>Finał Regionalny Konkursu Młodych Artystów FAI</t>
  </si>
  <si>
    <t>Udział zawodników KS w Finale Ogólnopolskim Konkursu Młodych Artystów FAI</t>
  </si>
  <si>
    <t>Jeśli w Twoim klubie jest zwykle więcej niż 4 medalistów MŚ, ME, MP - nie martw się.  Napisz, że masz problem, a my szybko podeślemy e-Formularz z większą liczbą wierszy.</t>
  </si>
  <si>
    <r>
      <t xml:space="preserve">Wymagana nazwa pliku: </t>
    </r>
    <r>
      <rPr>
        <b/>
        <sz val="12"/>
        <rFont val="Calibri"/>
        <family val="2"/>
      </rPr>
      <t xml:space="preserve">Krótka nazwa KS_ranking_2020, </t>
    </r>
    <r>
      <rPr>
        <sz val="12"/>
        <color indexed="60"/>
        <rFont val="Calibri"/>
        <family val="2"/>
      </rPr>
      <t xml:space="preserve">np. </t>
    </r>
    <r>
      <rPr>
        <b/>
        <sz val="12"/>
        <color indexed="60"/>
        <rFont val="Calibri"/>
        <family val="2"/>
      </rPr>
      <t>Sowiniec_ranking_2020</t>
    </r>
  </si>
  <si>
    <r>
      <t xml:space="preserve">Wypełniony arkusz sprawozdania, w postaci e-Formularza, należy przesłać drogą elektroniczną </t>
    </r>
    <r>
      <rPr>
        <b/>
        <sz val="11"/>
        <rFont val="Calibri"/>
        <family val="2"/>
      </rPr>
      <t xml:space="preserve">(plik XLS </t>
    </r>
    <r>
      <rPr>
        <b/>
        <sz val="11"/>
        <color indexed="60"/>
        <rFont val="Calibri"/>
        <family val="2"/>
      </rPr>
      <t>oraz</t>
    </r>
    <r>
      <rPr>
        <b/>
        <sz val="11"/>
        <rFont val="Calibri"/>
        <family val="2"/>
      </rPr>
      <t xml:space="preserve"> PDF)</t>
    </r>
    <r>
      <rPr>
        <sz val="11"/>
        <rFont val="Calibri"/>
        <family val="2"/>
      </rPr>
      <t xml:space="preserve"> - na adres mailowy przewodniczącego Komisji Modelarskiej.  </t>
    </r>
  </si>
  <si>
    <t>Zawody zaliczane do Pucharu Świata FAI</t>
  </si>
  <si>
    <t>Mistrzostwa Polski lub otwarte zawody międzynarodowe</t>
  </si>
  <si>
    <t>Zawody Ogólnopolskie zaliczane do Pucharu Polski</t>
  </si>
  <si>
    <t>Zawody Ogólnopolskie z udziałem min. 3 klubów sportowych (KS)</t>
  </si>
  <si>
    <r>
      <t xml:space="preserve">Istniejące dane, w białych polach </t>
    </r>
    <r>
      <rPr>
        <sz val="11"/>
        <rFont val="Calibri"/>
        <family val="2"/>
      </rPr>
      <t>edycyjnych</t>
    </r>
    <r>
      <rPr>
        <sz val="11"/>
        <rFont val="Calibri"/>
        <family val="2"/>
      </rPr>
      <t>, są tylko POGLĄDOWE.</t>
    </r>
  </si>
  <si>
    <r>
      <rPr>
        <sz val="11"/>
        <rFont val="Calibri"/>
        <family val="2"/>
      </rPr>
      <t xml:space="preserve">punkty za miejsce 1-3 w klasyfikacji drużynowej (za zdobycie medalu drużynowego) - dotyczy wyłącznie wyżej wymienionych zawodów międzynarodowych </t>
    </r>
    <r>
      <rPr>
        <b/>
        <sz val="11"/>
        <rFont val="Calibri"/>
        <family val="2"/>
      </rPr>
      <t>M</t>
    </r>
    <r>
      <rPr>
        <sz val="11"/>
        <rFont val="Calibri"/>
        <family val="2"/>
      </rPr>
      <t>. Liczba punktów na jednego członka drużyny, to 1/3 punktów za medal indywidualny.</t>
    </r>
  </si>
  <si>
    <r>
      <t xml:space="preserve">punkty za miejsce 1-3 w </t>
    </r>
    <r>
      <rPr>
        <b/>
        <sz val="11"/>
        <rFont val="Calibri"/>
        <family val="2"/>
      </rPr>
      <t>Finale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Światowym</t>
    </r>
    <r>
      <rPr>
        <sz val="11"/>
        <rFont val="Calibri"/>
        <family val="2"/>
      </rPr>
      <t xml:space="preserve"> Konkursu Młodych Artystów FAI, tzn. zdobycie medalu FAI (ZŁ, SR, BR)</t>
    </r>
  </si>
  <si>
    <r>
      <t xml:space="preserve">punkty za miejsce 1-3 w </t>
    </r>
    <r>
      <rPr>
        <b/>
        <sz val="11"/>
        <rFont val="Calibri"/>
        <family val="2"/>
      </rPr>
      <t>Finale Ogólnopolskim</t>
    </r>
    <r>
      <rPr>
        <sz val="11"/>
        <rFont val="Calibri"/>
        <family val="2"/>
      </rPr>
      <t xml:space="preserve"> Konkursu Młodych Artystów FAI, tzn. zdobycie medalu AP (ZŁ, SR, BR)</t>
    </r>
  </si>
  <si>
    <r>
      <t>Imię i Nazwisko zawodnika (nazwa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skrócona, miejsce i data imprezy)</t>
    </r>
  </si>
  <si>
    <t>Nazwa skrócona zorganizowanych zawodów (konkurencja, miejsce, data)</t>
  </si>
  <si>
    <r>
      <rPr>
        <sz val="20"/>
        <rFont val="Calibri"/>
        <family val="2"/>
      </rPr>
      <t>Współzawodnictwo w konkurencjach</t>
    </r>
    <r>
      <rPr>
        <b/>
        <sz val="20"/>
        <rFont val="Calibri"/>
        <family val="2"/>
      </rPr>
      <t xml:space="preserve"> niemistrzowskich                                                                </t>
    </r>
    <r>
      <rPr>
        <sz val="20"/>
        <rFont val="Calibri"/>
        <family val="2"/>
      </rPr>
      <t>SPORT POWSZECHNY i POPULARYZACJA</t>
    </r>
  </si>
  <si>
    <t>Organizacja przez KS zawodów modelarskich dla dzieci i młodzieży oraz                          udział zawodników KS w mistrzostwach Polski:</t>
  </si>
  <si>
    <t>4.4 - punkty za miejsca w zawodach i konkursach oraz rekordy zawodników</t>
  </si>
  <si>
    <t>Imię i Nazwisko zawodnika (nazwa skrócona, miejsce i data imprezy)</t>
  </si>
  <si>
    <t>Nazwa imprezy (konkurencja, miejsce i data)</t>
  </si>
  <si>
    <t>Zawody klubowe, międzyklubowe, regionalne, itp. – ujęte w Kalendarzu KS dla młodzików            i juniorów młodszych (MMLnS + F1N + FLP, FLS)</t>
  </si>
  <si>
    <r>
      <t xml:space="preserve">Projekt i opracowanie: </t>
    </r>
    <r>
      <rPr>
        <b/>
        <sz val="12"/>
        <rFont val="Calibri"/>
        <family val="2"/>
      </rPr>
      <t>Bogdan Wierzba</t>
    </r>
  </si>
  <si>
    <r>
      <rPr>
        <sz val="12"/>
        <rFont val="Calibri"/>
        <family val="2"/>
      </rPr>
      <t xml:space="preserve">Projekt i opracowanie: </t>
    </r>
    <r>
      <rPr>
        <b/>
        <sz val="12"/>
        <rFont val="Calibri"/>
        <family val="2"/>
      </rPr>
      <t>Bogdan Wierzba</t>
    </r>
  </si>
  <si>
    <t>TAK</t>
  </si>
  <si>
    <r>
      <t xml:space="preserve">Sprawozdanie z działalności klubu za rok </t>
    </r>
    <r>
      <rPr>
        <sz val="20"/>
        <color indexed="60"/>
        <rFont val="Calibri"/>
        <family val="2"/>
      </rPr>
      <t>2023</t>
    </r>
  </si>
  <si>
    <t>Aeroklub / Stowarzyszenie, Lic XX/23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</si>
</sst>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20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20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left" vertical="center" wrapText="1" inden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 applyProtection="1">
      <alignment horizontal="right" vertical="center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left" vertical="center" wrapText="1" inden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left" vertical="center" wrapText="1" indent="1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indent="1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left" vertical="center" wrapText="1" indent="1"/>
      <protection/>
    </xf>
    <xf numFmtId="0" fontId="17" fillId="4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2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8" fillId="36" borderId="20" xfId="0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right" vertical="center" wrapText="1" indent="1"/>
      <protection/>
    </xf>
    <xf numFmtId="0" fontId="15" fillId="2" borderId="20" xfId="0" applyFont="1" applyFill="1" applyBorder="1" applyAlignment="1" applyProtection="1">
      <alignment horizontal="right" vertical="center" indent="1"/>
      <protection/>
    </xf>
    <xf numFmtId="0" fontId="15" fillId="2" borderId="21" xfId="0" applyFont="1" applyFill="1" applyBorder="1" applyAlignment="1" applyProtection="1">
      <alignment horizontal="right" vertical="center" indent="1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4" borderId="19" xfId="0" applyFont="1" applyFill="1" applyBorder="1" applyAlignment="1" applyProtection="1">
      <alignment horizontal="right" vertical="center" wrapText="1" indent="1"/>
      <protection/>
    </xf>
    <xf numFmtId="0" fontId="0" fillId="4" borderId="20" xfId="0" applyFill="1" applyBorder="1" applyAlignment="1" applyProtection="1">
      <alignment horizontal="right" vertical="center" wrapText="1" indent="1"/>
      <protection/>
    </xf>
    <xf numFmtId="0" fontId="0" fillId="4" borderId="21" xfId="0" applyFill="1" applyBorder="1" applyAlignment="1" applyProtection="1">
      <alignment horizontal="right" vertical="center" wrapText="1" indent="1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  <xf numFmtId="0" fontId="8" fillId="4" borderId="21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2" fillId="4" borderId="19" xfId="0" applyFont="1" applyFill="1" applyBorder="1" applyAlignment="1" applyProtection="1">
      <alignment horizontal="right" vertical="center" wrapText="1" indent="1"/>
      <protection/>
    </xf>
    <xf numFmtId="0" fontId="15" fillId="4" borderId="20" xfId="0" applyFont="1" applyFill="1" applyBorder="1" applyAlignment="1" applyProtection="1">
      <alignment horizontal="right" vertical="center" indent="1"/>
      <protection/>
    </xf>
    <xf numFmtId="0" fontId="15" fillId="4" borderId="21" xfId="0" applyFont="1" applyFill="1" applyBorder="1" applyAlignment="1" applyProtection="1">
      <alignment horizontal="right" vertical="center" indent="1"/>
      <protection/>
    </xf>
    <xf numFmtId="0" fontId="8" fillId="4" borderId="20" xfId="0" applyFont="1" applyFill="1" applyBorder="1" applyAlignment="1" applyProtection="1">
      <alignment horizontal="center"/>
      <protection/>
    </xf>
    <xf numFmtId="0" fontId="8" fillId="4" borderId="21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right" vertical="center" wrapText="1" indent="1"/>
      <protection/>
    </xf>
    <xf numFmtId="0" fontId="2" fillId="4" borderId="21" xfId="0" applyFont="1" applyFill="1" applyBorder="1" applyAlignment="1" applyProtection="1">
      <alignment horizontal="right" vertical="center" wrapText="1" inden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</xdr:col>
      <xdr:colOff>4981575</xdr:colOff>
      <xdr:row>5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521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1</xdr:col>
      <xdr:colOff>4848225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521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9.140625" style="0" customWidth="1"/>
    <col min="2" max="2" width="105.28125" style="0" customWidth="1"/>
  </cols>
  <sheetData>
    <row r="7" spans="1:2" ht="33.75" customHeight="1">
      <c r="A7" s="60" t="s">
        <v>44</v>
      </c>
      <c r="B7" s="60"/>
    </row>
    <row r="9" spans="1:2" ht="24.75" customHeight="1">
      <c r="A9" s="52" t="s">
        <v>43</v>
      </c>
      <c r="B9" s="53" t="s">
        <v>45</v>
      </c>
    </row>
    <row r="10" spans="1:2" ht="19.5" customHeight="1">
      <c r="A10" s="49">
        <v>1</v>
      </c>
      <c r="B10" s="50" t="s">
        <v>61</v>
      </c>
    </row>
    <row r="11" spans="1:2" ht="19.5" customHeight="1">
      <c r="A11" s="49">
        <v>2</v>
      </c>
      <c r="B11" s="50" t="s">
        <v>62</v>
      </c>
    </row>
    <row r="12" spans="1:2" ht="34.5" customHeight="1">
      <c r="A12" s="49">
        <v>3</v>
      </c>
      <c r="B12" s="54" t="s">
        <v>63</v>
      </c>
    </row>
    <row r="13" spans="1:2" ht="19.5" customHeight="1">
      <c r="A13" s="49">
        <v>4</v>
      </c>
      <c r="B13" s="50" t="s">
        <v>64</v>
      </c>
    </row>
    <row r="14" spans="1:2" ht="36" customHeight="1">
      <c r="A14" s="49">
        <v>5</v>
      </c>
      <c r="B14" s="54" t="s">
        <v>75</v>
      </c>
    </row>
    <row r="15" spans="1:2" ht="19.5" customHeight="1">
      <c r="A15" s="49">
        <v>6</v>
      </c>
      <c r="B15" s="50" t="s">
        <v>82</v>
      </c>
    </row>
    <row r="16" spans="1:2" ht="19.5" customHeight="1">
      <c r="A16" s="49">
        <v>7</v>
      </c>
      <c r="B16" s="50" t="s">
        <v>65</v>
      </c>
    </row>
    <row r="17" spans="1:2" ht="19.5" customHeight="1">
      <c r="A17" s="49">
        <v>8</v>
      </c>
      <c r="B17" s="50" t="s">
        <v>66</v>
      </c>
    </row>
    <row r="18" spans="1:2" ht="35.25" customHeight="1">
      <c r="A18" s="49">
        <v>9</v>
      </c>
      <c r="B18" s="54" t="s">
        <v>54</v>
      </c>
    </row>
    <row r="19" spans="1:2" ht="19.5" customHeight="1">
      <c r="A19" s="49">
        <v>10</v>
      </c>
      <c r="B19" s="50" t="s">
        <v>67</v>
      </c>
    </row>
    <row r="20" spans="1:2" ht="33" customHeight="1">
      <c r="A20" s="49">
        <v>11</v>
      </c>
      <c r="B20" s="54" t="s">
        <v>77</v>
      </c>
    </row>
    <row r="21" spans="1:2" ht="33" customHeight="1">
      <c r="A21" s="49">
        <v>12</v>
      </c>
      <c r="B21" s="51" t="s">
        <v>76</v>
      </c>
    </row>
    <row r="22" spans="1:2" ht="18.75" customHeight="1">
      <c r="A22" s="39"/>
      <c r="B22" s="55" t="s">
        <v>60</v>
      </c>
    </row>
    <row r="23" spans="1:6" ht="33" customHeight="1">
      <c r="A23" s="56" t="s">
        <v>27</v>
      </c>
      <c r="B23" s="54" t="s">
        <v>55</v>
      </c>
      <c r="F23" s="1"/>
    </row>
    <row r="24" spans="1:6" ht="37.5" customHeight="1">
      <c r="A24" s="56" t="s">
        <v>52</v>
      </c>
      <c r="B24" s="54" t="s">
        <v>83</v>
      </c>
      <c r="F24" s="41"/>
    </row>
    <row r="25" spans="1:2" ht="19.5" customHeight="1">
      <c r="A25" s="56" t="s">
        <v>14</v>
      </c>
      <c r="B25" s="54" t="s">
        <v>56</v>
      </c>
    </row>
    <row r="26" spans="1:2" ht="19.5" customHeight="1">
      <c r="A26" s="56" t="s">
        <v>15</v>
      </c>
      <c r="B26" s="54" t="s">
        <v>57</v>
      </c>
    </row>
    <row r="27" spans="1:2" ht="19.5" customHeight="1">
      <c r="A27" s="56" t="s">
        <v>20</v>
      </c>
      <c r="B27" s="54" t="s">
        <v>58</v>
      </c>
    </row>
    <row r="28" spans="1:2" ht="19.5" customHeight="1">
      <c r="A28" s="56" t="s">
        <v>21</v>
      </c>
      <c r="B28" s="54" t="s">
        <v>59</v>
      </c>
    </row>
    <row r="29" spans="1:2" ht="19.5" customHeight="1">
      <c r="A29" s="56" t="s">
        <v>71</v>
      </c>
      <c r="B29" s="54" t="s">
        <v>84</v>
      </c>
    </row>
    <row r="30" spans="1:2" ht="19.5" customHeight="1">
      <c r="A30" s="56" t="s">
        <v>72</v>
      </c>
      <c r="B30" s="54" t="s">
        <v>85</v>
      </c>
    </row>
    <row r="33" ht="21" customHeight="1">
      <c r="B33" s="59" t="s">
        <v>95</v>
      </c>
    </row>
  </sheetData>
  <sheetProtection password="E8CE" sheet="1"/>
  <mergeCells count="1"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B25" sqref="B25"/>
    </sheetView>
  </sheetViews>
  <sheetFormatPr defaultColWidth="8.8515625" defaultRowHeight="12.75"/>
  <cols>
    <col min="1" max="1" width="6.8515625" style="6" customWidth="1"/>
    <col min="2" max="2" width="75.28125" style="6" customWidth="1"/>
    <col min="3" max="3" width="18.57421875" style="6" customWidth="1"/>
    <col min="4" max="4" width="14.7109375" style="6" customWidth="1"/>
    <col min="5" max="5" width="20.140625" style="6" customWidth="1"/>
    <col min="6" max="16384" width="8.8515625" style="6" customWidth="1"/>
  </cols>
  <sheetData>
    <row r="1" spans="3:5" ht="12.75">
      <c r="C1" s="62" t="s">
        <v>98</v>
      </c>
      <c r="D1" s="63"/>
      <c r="E1" s="64"/>
    </row>
    <row r="2" spans="3:5" ht="12.75" customHeight="1">
      <c r="C2" s="65"/>
      <c r="D2" s="66"/>
      <c r="E2" s="67"/>
    </row>
    <row r="3" spans="3:5" ht="12.75">
      <c r="C3" s="65"/>
      <c r="D3" s="66"/>
      <c r="E3" s="67"/>
    </row>
    <row r="4" spans="3:5" ht="12.75">
      <c r="C4" s="65"/>
      <c r="D4" s="66"/>
      <c r="E4" s="67"/>
    </row>
    <row r="5" spans="3:5" ht="12.75">
      <c r="C5" s="65"/>
      <c r="D5" s="66"/>
      <c r="E5" s="67"/>
    </row>
    <row r="6" spans="3:5" ht="12.75">
      <c r="C6" s="68"/>
      <c r="D6" s="69"/>
      <c r="E6" s="70"/>
    </row>
    <row r="8" spans="1:5" ht="12.75">
      <c r="A8" s="61" t="s">
        <v>97</v>
      </c>
      <c r="B8" s="61"/>
      <c r="C8" s="61"/>
      <c r="D8" s="61"/>
      <c r="E8" s="61"/>
    </row>
    <row r="9" spans="1:5" ht="15" customHeight="1">
      <c r="A9" s="61"/>
      <c r="B9" s="61"/>
      <c r="C9" s="61"/>
      <c r="D9" s="61"/>
      <c r="E9" s="61"/>
    </row>
    <row r="10" spans="1:5" ht="15" customHeight="1">
      <c r="A10" s="7"/>
      <c r="B10" s="7"/>
      <c r="C10" s="7"/>
      <c r="D10" s="7"/>
      <c r="E10" s="7"/>
    </row>
    <row r="11" spans="1:5" ht="33" customHeight="1">
      <c r="A11" s="71" t="s">
        <v>42</v>
      </c>
      <c r="B11" s="72"/>
      <c r="C11" s="72"/>
      <c r="D11" s="72"/>
      <c r="E11" s="72"/>
    </row>
    <row r="12" spans="1:5" ht="19.5" customHeight="1">
      <c r="A12" s="7"/>
      <c r="B12" s="7"/>
      <c r="C12" s="7"/>
      <c r="D12" s="7"/>
      <c r="E12" s="7"/>
    </row>
    <row r="13" spans="1:5" ht="25.5" customHeight="1">
      <c r="A13" s="75" t="s">
        <v>26</v>
      </c>
      <c r="B13" s="76"/>
      <c r="C13" s="76"/>
      <c r="D13" s="76"/>
      <c r="E13" s="77"/>
    </row>
    <row r="14" spans="1:5" ht="36" customHeight="1">
      <c r="A14" s="8" t="s">
        <v>0</v>
      </c>
      <c r="B14" s="9" t="s">
        <v>86</v>
      </c>
      <c r="C14" s="10" t="s">
        <v>16</v>
      </c>
      <c r="D14" s="10" t="s">
        <v>41</v>
      </c>
      <c r="E14" s="10" t="s">
        <v>2</v>
      </c>
    </row>
    <row r="15" spans="1:5" ht="18" customHeight="1">
      <c r="A15" s="11">
        <v>1</v>
      </c>
      <c r="B15" s="2"/>
      <c r="C15" s="12" t="s">
        <v>27</v>
      </c>
      <c r="D15" s="3"/>
      <c r="E15" s="43" t="b">
        <f>IF(C15="M",IF(D15=1,1500,IF(D15=2,1125,IF(D15=3,750,IF(D15=4,300,IF(D15=5,225,IF(D15=6,150)))))))</f>
        <v>0</v>
      </c>
    </row>
    <row r="16" spans="1:5" ht="18" customHeight="1">
      <c r="A16" s="11">
        <v>2</v>
      </c>
      <c r="B16" s="2"/>
      <c r="C16" s="12" t="s">
        <v>27</v>
      </c>
      <c r="D16" s="3"/>
      <c r="E16" s="43" t="b">
        <f>IF(C16="M",IF(D16=1,1500,IF(D16=2,1125,IF(D16=3,750,IF(D16=4,300,IF(D16=5,225,IF(D16=6,150)))))))</f>
        <v>0</v>
      </c>
    </row>
    <row r="17" spans="1:5" ht="18" customHeight="1">
      <c r="A17" s="11">
        <v>3</v>
      </c>
      <c r="B17" s="2"/>
      <c r="C17" s="12" t="s">
        <v>27</v>
      </c>
      <c r="D17" s="3"/>
      <c r="E17" s="43" t="b">
        <f>IF(C17="M",IF(D17=1,1500,IF(D17=2,1125,IF(D17=3,750,IF(D17=4,300,IF(D17=5,225,IF(D17=6,150)))))))</f>
        <v>0</v>
      </c>
    </row>
    <row r="18" spans="1:5" ht="18" customHeight="1">
      <c r="A18" s="11">
        <v>4</v>
      </c>
      <c r="B18" s="2"/>
      <c r="C18" s="12" t="s">
        <v>27</v>
      </c>
      <c r="D18" s="3"/>
      <c r="E18" s="43" t="b">
        <f>IF(C18="M",IF(D18=1,1500,IF(D18=2,1125,IF(D18=3,750,IF(D18=4,300,IF(D18=5,225,IF(D18=6,150)))))))</f>
        <v>0</v>
      </c>
    </row>
    <row r="19" spans="1:5" ht="18" customHeight="1">
      <c r="A19" s="11">
        <v>5</v>
      </c>
      <c r="B19" s="2"/>
      <c r="C19" s="12" t="s">
        <v>27</v>
      </c>
      <c r="D19" s="3"/>
      <c r="E19" s="43" t="b">
        <f aca="true" t="shared" si="0" ref="E19:E36">IF(C19="M",IF(D19=1,1500,IF(D19=2,1125,IF(D19=3,750,IF(D19=4,300,IF(D19=5,225,IF(D19=6,150)))))))</f>
        <v>0</v>
      </c>
    </row>
    <row r="20" spans="1:5" ht="18" customHeight="1">
      <c r="A20" s="11">
        <v>6</v>
      </c>
      <c r="B20" s="2"/>
      <c r="C20" s="12" t="s">
        <v>27</v>
      </c>
      <c r="D20" s="3"/>
      <c r="E20" s="43" t="b">
        <f t="shared" si="0"/>
        <v>0</v>
      </c>
    </row>
    <row r="21" spans="1:5" ht="18" customHeight="1">
      <c r="A21" s="11">
        <v>7</v>
      </c>
      <c r="B21" s="2"/>
      <c r="C21" s="12" t="s">
        <v>27</v>
      </c>
      <c r="D21" s="3"/>
      <c r="E21" s="43" t="b">
        <f t="shared" si="0"/>
        <v>0</v>
      </c>
    </row>
    <row r="22" spans="1:5" ht="18" customHeight="1">
      <c r="A22" s="11">
        <v>8</v>
      </c>
      <c r="B22" s="2"/>
      <c r="C22" s="12" t="s">
        <v>27</v>
      </c>
      <c r="D22" s="3"/>
      <c r="E22" s="43" t="b">
        <f t="shared" si="0"/>
        <v>0</v>
      </c>
    </row>
    <row r="23" spans="1:5" ht="18" customHeight="1">
      <c r="A23" s="11">
        <v>9</v>
      </c>
      <c r="B23" s="2"/>
      <c r="C23" s="12" t="s">
        <v>27</v>
      </c>
      <c r="D23" s="3"/>
      <c r="E23" s="43" t="b">
        <f t="shared" si="0"/>
        <v>0</v>
      </c>
    </row>
    <row r="24" spans="1:5" ht="18" customHeight="1">
      <c r="A24" s="11">
        <v>10</v>
      </c>
      <c r="B24" s="2"/>
      <c r="C24" s="12" t="s">
        <v>27</v>
      </c>
      <c r="D24" s="3"/>
      <c r="E24" s="43" t="b">
        <f t="shared" si="0"/>
        <v>0</v>
      </c>
    </row>
    <row r="25" spans="1:5" ht="18" customHeight="1">
      <c r="A25" s="11">
        <v>11</v>
      </c>
      <c r="B25" s="2"/>
      <c r="C25" s="12" t="s">
        <v>27</v>
      </c>
      <c r="D25" s="3"/>
      <c r="E25" s="43" t="b">
        <f t="shared" si="0"/>
        <v>0</v>
      </c>
    </row>
    <row r="26" spans="1:5" ht="18" customHeight="1">
      <c r="A26" s="11">
        <v>12</v>
      </c>
      <c r="B26" s="2"/>
      <c r="C26" s="12" t="s">
        <v>27</v>
      </c>
      <c r="D26" s="3"/>
      <c r="E26" s="43" t="b">
        <f t="shared" si="0"/>
        <v>0</v>
      </c>
    </row>
    <row r="27" spans="1:5" ht="18" customHeight="1">
      <c r="A27" s="11">
        <v>13</v>
      </c>
      <c r="B27" s="2"/>
      <c r="C27" s="12" t="s">
        <v>27</v>
      </c>
      <c r="D27" s="3"/>
      <c r="E27" s="43" t="b">
        <f t="shared" si="0"/>
        <v>0</v>
      </c>
    </row>
    <row r="28" spans="1:5" ht="18" customHeight="1">
      <c r="A28" s="11">
        <v>14</v>
      </c>
      <c r="B28" s="2"/>
      <c r="C28" s="12" t="s">
        <v>27</v>
      </c>
      <c r="D28" s="3"/>
      <c r="E28" s="43" t="b">
        <f t="shared" si="0"/>
        <v>0</v>
      </c>
    </row>
    <row r="29" spans="1:5" ht="18" customHeight="1">
      <c r="A29" s="11">
        <v>15</v>
      </c>
      <c r="B29" s="2"/>
      <c r="C29" s="12" t="s">
        <v>27</v>
      </c>
      <c r="D29" s="3"/>
      <c r="E29" s="43" t="b">
        <f t="shared" si="0"/>
        <v>0</v>
      </c>
    </row>
    <row r="30" spans="1:5" ht="18" customHeight="1">
      <c r="A30" s="11">
        <v>16</v>
      </c>
      <c r="B30" s="2"/>
      <c r="C30" s="12" t="s">
        <v>27</v>
      </c>
      <c r="D30" s="3"/>
      <c r="E30" s="43" t="b">
        <f t="shared" si="0"/>
        <v>0</v>
      </c>
    </row>
    <row r="31" spans="1:5" ht="18" customHeight="1">
      <c r="A31" s="11">
        <v>17</v>
      </c>
      <c r="B31" s="2"/>
      <c r="C31" s="12" t="s">
        <v>27</v>
      </c>
      <c r="D31" s="3"/>
      <c r="E31" s="43" t="b">
        <f t="shared" si="0"/>
        <v>0</v>
      </c>
    </row>
    <row r="32" spans="1:5" ht="18" customHeight="1">
      <c r="A32" s="11">
        <v>18</v>
      </c>
      <c r="B32" s="2"/>
      <c r="C32" s="12" t="s">
        <v>27</v>
      </c>
      <c r="D32" s="3"/>
      <c r="E32" s="43" t="b">
        <f t="shared" si="0"/>
        <v>0</v>
      </c>
    </row>
    <row r="33" spans="1:5" ht="18" customHeight="1">
      <c r="A33" s="11">
        <v>19</v>
      </c>
      <c r="B33" s="2"/>
      <c r="C33" s="12" t="s">
        <v>27</v>
      </c>
      <c r="D33" s="3"/>
      <c r="E33" s="43" t="b">
        <f t="shared" si="0"/>
        <v>0</v>
      </c>
    </row>
    <row r="34" spans="1:5" ht="18" customHeight="1">
      <c r="A34" s="11">
        <v>20</v>
      </c>
      <c r="B34" s="2"/>
      <c r="C34" s="12" t="s">
        <v>27</v>
      </c>
      <c r="D34" s="3"/>
      <c r="E34" s="43" t="b">
        <f t="shared" si="0"/>
        <v>0</v>
      </c>
    </row>
    <row r="35" spans="1:5" ht="18" customHeight="1">
      <c r="A35" s="11">
        <v>21</v>
      </c>
      <c r="B35" s="2"/>
      <c r="C35" s="12" t="s">
        <v>27</v>
      </c>
      <c r="D35" s="3"/>
      <c r="E35" s="43" t="b">
        <f t="shared" si="0"/>
        <v>0</v>
      </c>
    </row>
    <row r="36" spans="1:5" ht="18" customHeight="1">
      <c r="A36" s="11">
        <v>22</v>
      </c>
      <c r="B36" s="2"/>
      <c r="C36" s="12" t="s">
        <v>27</v>
      </c>
      <c r="D36" s="3"/>
      <c r="E36" s="43" t="b">
        <f t="shared" si="0"/>
        <v>0</v>
      </c>
    </row>
    <row r="37" spans="1:5" ht="18" customHeight="1">
      <c r="A37" s="11">
        <v>23</v>
      </c>
      <c r="B37" s="2"/>
      <c r="C37" s="12" t="s">
        <v>27</v>
      </c>
      <c r="D37" s="3"/>
      <c r="E37" s="43" t="b">
        <f>IF(C37="M",IF(D37=1,1500,IF(D37=2,1125,IF(D37=3,750,IF(D37=4,300,IF(D37=5,225,IF(D37=6,150)))))))</f>
        <v>0</v>
      </c>
    </row>
    <row r="38" spans="1:5" ht="18" customHeight="1">
      <c r="A38" s="11">
        <v>24</v>
      </c>
      <c r="B38" s="40"/>
      <c r="C38" s="12" t="s">
        <v>52</v>
      </c>
      <c r="D38" s="3"/>
      <c r="E38" s="43">
        <f>IF(C38="Md",IF(D38=1,500,IF(D38=2,375,IF(D38=3,250,))))</f>
        <v>0</v>
      </c>
    </row>
    <row r="39" spans="1:5" ht="18" customHeight="1">
      <c r="A39" s="11">
        <v>25</v>
      </c>
      <c r="B39" s="40"/>
      <c r="C39" s="12" t="s">
        <v>52</v>
      </c>
      <c r="D39" s="3"/>
      <c r="E39" s="43">
        <f>IF(C39="Md",IF(D39=1,500,IF(D39=2,375,IF(D39=3,250,))))</f>
        <v>0</v>
      </c>
    </row>
    <row r="40" spans="1:5" ht="18" customHeight="1">
      <c r="A40" s="11">
        <v>26</v>
      </c>
      <c r="B40" s="40"/>
      <c r="C40" s="12" t="s">
        <v>52</v>
      </c>
      <c r="D40" s="3"/>
      <c r="E40" s="43">
        <f>IF(C40="Md",IF(D40=1,500,IF(D40=2,375,IF(D40=3,250,))))</f>
        <v>0</v>
      </c>
    </row>
    <row r="41" spans="1:5" ht="18" customHeight="1">
      <c r="A41" s="11">
        <v>27</v>
      </c>
      <c r="B41" s="40"/>
      <c r="C41" s="12" t="s">
        <v>52</v>
      </c>
      <c r="D41" s="3"/>
      <c r="E41" s="43">
        <f>IF(C41="Md",IF(D41=1,500,IF(D41=2,375,IF(D41=3,250,))))</f>
        <v>0</v>
      </c>
    </row>
    <row r="42" spans="1:5" ht="18" customHeight="1">
      <c r="A42" s="11">
        <v>28</v>
      </c>
      <c r="B42" s="40"/>
      <c r="C42" s="12" t="s">
        <v>52</v>
      </c>
      <c r="D42" s="3"/>
      <c r="E42" s="43">
        <f>IF(C42="Md",IF(D42=1,500,IF(D42=2,375,IF(D42=3,250,))))</f>
        <v>0</v>
      </c>
    </row>
    <row r="43" spans="1:5" ht="18" customHeight="1">
      <c r="A43" s="11">
        <v>29</v>
      </c>
      <c r="B43" s="40"/>
      <c r="C43" s="12" t="s">
        <v>52</v>
      </c>
      <c r="D43" s="3"/>
      <c r="E43" s="43">
        <f aca="true" t="shared" si="1" ref="E43:E53">IF(C43="Md",IF(D43=1,500,IF(D43=2,375,IF(D43=3,250,))))</f>
        <v>0</v>
      </c>
    </row>
    <row r="44" spans="1:5" ht="18" customHeight="1">
      <c r="A44" s="11">
        <v>30</v>
      </c>
      <c r="B44" s="40"/>
      <c r="C44" s="12" t="s">
        <v>52</v>
      </c>
      <c r="D44" s="3"/>
      <c r="E44" s="43">
        <f t="shared" si="1"/>
        <v>0</v>
      </c>
    </row>
    <row r="45" spans="1:5" ht="18" customHeight="1">
      <c r="A45" s="11">
        <v>31</v>
      </c>
      <c r="B45" s="40"/>
      <c r="C45" s="12" t="s">
        <v>52</v>
      </c>
      <c r="D45" s="3"/>
      <c r="E45" s="43">
        <f t="shared" si="1"/>
        <v>0</v>
      </c>
    </row>
    <row r="46" spans="1:5" ht="18" customHeight="1">
      <c r="A46" s="11">
        <v>32</v>
      </c>
      <c r="B46" s="40"/>
      <c r="C46" s="12" t="s">
        <v>52</v>
      </c>
      <c r="D46" s="3"/>
      <c r="E46" s="43">
        <f t="shared" si="1"/>
        <v>0</v>
      </c>
    </row>
    <row r="47" spans="1:5" ht="18" customHeight="1">
      <c r="A47" s="11">
        <v>33</v>
      </c>
      <c r="B47" s="40"/>
      <c r="C47" s="12" t="s">
        <v>52</v>
      </c>
      <c r="D47" s="3"/>
      <c r="E47" s="43">
        <f t="shared" si="1"/>
        <v>0</v>
      </c>
    </row>
    <row r="48" spans="1:5" ht="18" customHeight="1">
      <c r="A48" s="11">
        <v>34</v>
      </c>
      <c r="B48" s="40"/>
      <c r="C48" s="12" t="s">
        <v>52</v>
      </c>
      <c r="D48" s="3"/>
      <c r="E48" s="43">
        <f t="shared" si="1"/>
        <v>0</v>
      </c>
    </row>
    <row r="49" spans="1:5" ht="18" customHeight="1">
      <c r="A49" s="11">
        <v>35</v>
      </c>
      <c r="B49" s="40"/>
      <c r="C49" s="12" t="s">
        <v>52</v>
      </c>
      <c r="D49" s="3"/>
      <c r="E49" s="43">
        <f t="shared" si="1"/>
        <v>0</v>
      </c>
    </row>
    <row r="50" spans="1:5" ht="18" customHeight="1">
      <c r="A50" s="11">
        <v>36</v>
      </c>
      <c r="B50" s="40"/>
      <c r="C50" s="12" t="s">
        <v>52</v>
      </c>
      <c r="D50" s="3"/>
      <c r="E50" s="43">
        <f t="shared" si="1"/>
        <v>0</v>
      </c>
    </row>
    <row r="51" spans="1:5" ht="18" customHeight="1">
      <c r="A51" s="11">
        <v>37</v>
      </c>
      <c r="B51" s="40"/>
      <c r="C51" s="12" t="s">
        <v>52</v>
      </c>
      <c r="D51" s="3"/>
      <c r="E51" s="43">
        <f t="shared" si="1"/>
        <v>0</v>
      </c>
    </row>
    <row r="52" spans="1:5" ht="18" customHeight="1">
      <c r="A52" s="11">
        <v>38</v>
      </c>
      <c r="B52" s="40"/>
      <c r="C52" s="12" t="s">
        <v>52</v>
      </c>
      <c r="D52" s="3"/>
      <c r="E52" s="43">
        <f t="shared" si="1"/>
        <v>0</v>
      </c>
    </row>
    <row r="53" spans="1:5" ht="18" customHeight="1">
      <c r="A53" s="11">
        <v>39</v>
      </c>
      <c r="B53" s="40"/>
      <c r="C53" s="12" t="s">
        <v>52</v>
      </c>
      <c r="D53" s="3"/>
      <c r="E53" s="43">
        <f t="shared" si="1"/>
        <v>0</v>
      </c>
    </row>
    <row r="54" spans="1:5" ht="18" customHeight="1">
      <c r="A54" s="11">
        <v>40</v>
      </c>
      <c r="B54" s="40"/>
      <c r="C54" s="12" t="s">
        <v>52</v>
      </c>
      <c r="D54" s="3"/>
      <c r="E54" s="43">
        <f>IF(C54="Md",IF(D54=1,500,IF(D54=2,375,IF(D54=3,250,))))</f>
        <v>0</v>
      </c>
    </row>
    <row r="55" spans="1:5" ht="18" customHeight="1">
      <c r="A55" s="11">
        <v>41</v>
      </c>
      <c r="B55" s="2"/>
      <c r="C55" s="12" t="s">
        <v>14</v>
      </c>
      <c r="D55" s="3"/>
      <c r="E55" s="43" t="b">
        <f>IF(C55="MP",IF(D55=1,200,IF(D55=2,150,IF(D55=3,100,IF(D55=4,50,IF(D55=5,35,IF(D55=6,20)))))))</f>
        <v>0</v>
      </c>
    </row>
    <row r="56" spans="1:5" ht="18" customHeight="1">
      <c r="A56" s="11">
        <v>42</v>
      </c>
      <c r="B56" s="2"/>
      <c r="C56" s="12" t="s">
        <v>14</v>
      </c>
      <c r="D56" s="3"/>
      <c r="E56" s="43" t="b">
        <f>IF(C56="MP",IF(D56=1,200,IF(D56=2,150,IF(D56=3,100,IF(D56=4,50,IF(D56=5,35,IF(D56=6,20)))))))</f>
        <v>0</v>
      </c>
    </row>
    <row r="57" spans="1:5" ht="18" customHeight="1">
      <c r="A57" s="11">
        <v>43</v>
      </c>
      <c r="B57" s="2"/>
      <c r="C57" s="12" t="s">
        <v>14</v>
      </c>
      <c r="D57" s="3"/>
      <c r="E57" s="43" t="b">
        <f>IF(C57="MP",IF(D57=1,200,IF(D57=2,150,IF(D57=3,100,IF(D57=4,50,IF(D57=5,35,IF(D57=6,20)))))))</f>
        <v>0</v>
      </c>
    </row>
    <row r="58" spans="1:5" ht="18" customHeight="1">
      <c r="A58" s="11">
        <v>44</v>
      </c>
      <c r="B58" s="2"/>
      <c r="C58" s="12" t="s">
        <v>14</v>
      </c>
      <c r="D58" s="3"/>
      <c r="E58" s="43" t="b">
        <f aca="true" t="shared" si="2" ref="E58:E90">IF(C58="MP",IF(D58=1,200,IF(D58=2,150,IF(D58=3,100,IF(D58=4,50,IF(D58=5,35,IF(D58=6,20)))))))</f>
        <v>0</v>
      </c>
    </row>
    <row r="59" spans="1:5" ht="18" customHeight="1">
      <c r="A59" s="11">
        <v>45</v>
      </c>
      <c r="B59" s="2"/>
      <c r="C59" s="12" t="s">
        <v>14</v>
      </c>
      <c r="D59" s="3"/>
      <c r="E59" s="43" t="b">
        <f t="shared" si="2"/>
        <v>0</v>
      </c>
    </row>
    <row r="60" spans="1:5" ht="18" customHeight="1">
      <c r="A60" s="11">
        <v>46</v>
      </c>
      <c r="B60" s="2"/>
      <c r="C60" s="12" t="s">
        <v>14</v>
      </c>
      <c r="D60" s="3"/>
      <c r="E60" s="43" t="b">
        <f t="shared" si="2"/>
        <v>0</v>
      </c>
    </row>
    <row r="61" spans="1:5" ht="18" customHeight="1">
      <c r="A61" s="11">
        <v>47</v>
      </c>
      <c r="B61" s="2"/>
      <c r="C61" s="12" t="s">
        <v>14</v>
      </c>
      <c r="D61" s="3"/>
      <c r="E61" s="43" t="b">
        <f t="shared" si="2"/>
        <v>0</v>
      </c>
    </row>
    <row r="62" spans="1:5" ht="18" customHeight="1">
      <c r="A62" s="11">
        <v>48</v>
      </c>
      <c r="B62" s="2"/>
      <c r="C62" s="12" t="s">
        <v>14</v>
      </c>
      <c r="D62" s="3"/>
      <c r="E62" s="43" t="b">
        <f t="shared" si="2"/>
        <v>0</v>
      </c>
    </row>
    <row r="63" spans="1:5" ht="18" customHeight="1">
      <c r="A63" s="11">
        <v>49</v>
      </c>
      <c r="B63" s="2"/>
      <c r="C63" s="12" t="s">
        <v>14</v>
      </c>
      <c r="D63" s="3"/>
      <c r="E63" s="43" t="b">
        <f t="shared" si="2"/>
        <v>0</v>
      </c>
    </row>
    <row r="64" spans="1:5" ht="18" customHeight="1">
      <c r="A64" s="11">
        <v>50</v>
      </c>
      <c r="B64" s="2"/>
      <c r="C64" s="12" t="s">
        <v>14</v>
      </c>
      <c r="D64" s="3"/>
      <c r="E64" s="43" t="b">
        <f t="shared" si="2"/>
        <v>0</v>
      </c>
    </row>
    <row r="65" spans="1:5" ht="18" customHeight="1">
      <c r="A65" s="11">
        <v>51</v>
      </c>
      <c r="B65" s="2"/>
      <c r="C65" s="12" t="s">
        <v>14</v>
      </c>
      <c r="D65" s="3"/>
      <c r="E65" s="43" t="b">
        <f t="shared" si="2"/>
        <v>0</v>
      </c>
    </row>
    <row r="66" spans="1:5" ht="18" customHeight="1">
      <c r="A66" s="11">
        <v>52</v>
      </c>
      <c r="B66" s="2"/>
      <c r="C66" s="12" t="s">
        <v>14</v>
      </c>
      <c r="D66" s="3"/>
      <c r="E66" s="43" t="b">
        <f t="shared" si="2"/>
        <v>0</v>
      </c>
    </row>
    <row r="67" spans="1:5" ht="18" customHeight="1">
      <c r="A67" s="11">
        <v>53</v>
      </c>
      <c r="B67" s="2"/>
      <c r="C67" s="12" t="s">
        <v>14</v>
      </c>
      <c r="D67" s="3"/>
      <c r="E67" s="43" t="b">
        <f t="shared" si="2"/>
        <v>0</v>
      </c>
    </row>
    <row r="68" spans="1:5" ht="18" customHeight="1">
      <c r="A68" s="11">
        <v>54</v>
      </c>
      <c r="B68" s="2"/>
      <c r="C68" s="12" t="s">
        <v>14</v>
      </c>
      <c r="D68" s="3"/>
      <c r="E68" s="43" t="b">
        <f t="shared" si="2"/>
        <v>0</v>
      </c>
    </row>
    <row r="69" spans="1:5" ht="18" customHeight="1">
      <c r="A69" s="11">
        <v>55</v>
      </c>
      <c r="B69" s="2"/>
      <c r="C69" s="12" t="s">
        <v>14</v>
      </c>
      <c r="D69" s="3"/>
      <c r="E69" s="43" t="b">
        <f t="shared" si="2"/>
        <v>0</v>
      </c>
    </row>
    <row r="70" spans="1:5" ht="18" customHeight="1">
      <c r="A70" s="11">
        <v>56</v>
      </c>
      <c r="B70" s="2"/>
      <c r="C70" s="12" t="s">
        <v>14</v>
      </c>
      <c r="D70" s="3"/>
      <c r="E70" s="43" t="b">
        <f t="shared" si="2"/>
        <v>0</v>
      </c>
    </row>
    <row r="71" spans="1:5" ht="18" customHeight="1">
      <c r="A71" s="11">
        <v>57</v>
      </c>
      <c r="B71" s="2"/>
      <c r="C71" s="12" t="s">
        <v>14</v>
      </c>
      <c r="D71" s="3"/>
      <c r="E71" s="43" t="b">
        <f t="shared" si="2"/>
        <v>0</v>
      </c>
    </row>
    <row r="72" spans="1:5" ht="18" customHeight="1">
      <c r="A72" s="11">
        <v>58</v>
      </c>
      <c r="B72" s="2"/>
      <c r="C72" s="12" t="s">
        <v>14</v>
      </c>
      <c r="D72" s="3"/>
      <c r="E72" s="43" t="b">
        <f t="shared" si="2"/>
        <v>0</v>
      </c>
    </row>
    <row r="73" spans="1:5" ht="18" customHeight="1">
      <c r="A73" s="11">
        <v>59</v>
      </c>
      <c r="B73" s="2"/>
      <c r="C73" s="12" t="s">
        <v>14</v>
      </c>
      <c r="D73" s="3"/>
      <c r="E73" s="43" t="b">
        <f t="shared" si="2"/>
        <v>0</v>
      </c>
    </row>
    <row r="74" spans="1:5" ht="18" customHeight="1">
      <c r="A74" s="11">
        <v>60</v>
      </c>
      <c r="B74" s="2"/>
      <c r="C74" s="12" t="s">
        <v>14</v>
      </c>
      <c r="D74" s="3"/>
      <c r="E74" s="43" t="b">
        <f t="shared" si="2"/>
        <v>0</v>
      </c>
    </row>
    <row r="75" spans="1:5" ht="18" customHeight="1">
      <c r="A75" s="11">
        <v>61</v>
      </c>
      <c r="B75" s="2"/>
      <c r="C75" s="12" t="s">
        <v>14</v>
      </c>
      <c r="D75" s="3"/>
      <c r="E75" s="43" t="b">
        <f t="shared" si="2"/>
        <v>0</v>
      </c>
    </row>
    <row r="76" spans="1:5" ht="18" customHeight="1">
      <c r="A76" s="11">
        <v>62</v>
      </c>
      <c r="B76" s="2"/>
      <c r="C76" s="12" t="s">
        <v>14</v>
      </c>
      <c r="D76" s="3"/>
      <c r="E76" s="43" t="b">
        <f t="shared" si="2"/>
        <v>0</v>
      </c>
    </row>
    <row r="77" spans="1:5" ht="18" customHeight="1">
      <c r="A77" s="11">
        <v>63</v>
      </c>
      <c r="B77" s="2"/>
      <c r="C77" s="12" t="s">
        <v>14</v>
      </c>
      <c r="D77" s="3"/>
      <c r="E77" s="43" t="b">
        <f t="shared" si="2"/>
        <v>0</v>
      </c>
    </row>
    <row r="78" spans="1:5" ht="18" customHeight="1">
      <c r="A78" s="11">
        <v>64</v>
      </c>
      <c r="B78" s="2"/>
      <c r="C78" s="12" t="s">
        <v>14</v>
      </c>
      <c r="D78" s="3"/>
      <c r="E78" s="43" t="b">
        <f t="shared" si="2"/>
        <v>0</v>
      </c>
    </row>
    <row r="79" spans="1:5" ht="18" customHeight="1">
      <c r="A79" s="11">
        <v>65</v>
      </c>
      <c r="B79" s="2"/>
      <c r="C79" s="12" t="s">
        <v>14</v>
      </c>
      <c r="D79" s="3"/>
      <c r="E79" s="43" t="b">
        <f t="shared" si="2"/>
        <v>0</v>
      </c>
    </row>
    <row r="80" spans="1:5" ht="18" customHeight="1">
      <c r="A80" s="11">
        <v>66</v>
      </c>
      <c r="B80" s="2"/>
      <c r="C80" s="12" t="s">
        <v>14</v>
      </c>
      <c r="D80" s="3"/>
      <c r="E80" s="43" t="b">
        <f t="shared" si="2"/>
        <v>0</v>
      </c>
    </row>
    <row r="81" spans="1:5" ht="18" customHeight="1">
      <c r="A81" s="11">
        <v>67</v>
      </c>
      <c r="B81" s="2"/>
      <c r="C81" s="12" t="s">
        <v>14</v>
      </c>
      <c r="D81" s="3"/>
      <c r="E81" s="43" t="b">
        <f t="shared" si="2"/>
        <v>0</v>
      </c>
    </row>
    <row r="82" spans="1:5" ht="18" customHeight="1">
      <c r="A82" s="11">
        <v>68</v>
      </c>
      <c r="B82" s="2"/>
      <c r="C82" s="12" t="s">
        <v>14</v>
      </c>
      <c r="D82" s="3"/>
      <c r="E82" s="43" t="b">
        <f t="shared" si="2"/>
        <v>0</v>
      </c>
    </row>
    <row r="83" spans="1:5" ht="18" customHeight="1">
      <c r="A83" s="11">
        <v>69</v>
      </c>
      <c r="B83" s="2"/>
      <c r="C83" s="12" t="s">
        <v>14</v>
      </c>
      <c r="D83" s="3"/>
      <c r="E83" s="43" t="b">
        <f t="shared" si="2"/>
        <v>0</v>
      </c>
    </row>
    <row r="84" spans="1:5" ht="18" customHeight="1">
      <c r="A84" s="11">
        <v>70</v>
      </c>
      <c r="B84" s="2"/>
      <c r="C84" s="12" t="s">
        <v>14</v>
      </c>
      <c r="D84" s="3"/>
      <c r="E84" s="43" t="b">
        <f t="shared" si="2"/>
        <v>0</v>
      </c>
    </row>
    <row r="85" spans="1:5" ht="18" customHeight="1">
      <c r="A85" s="11">
        <v>71</v>
      </c>
      <c r="B85" s="2"/>
      <c r="C85" s="12" t="s">
        <v>14</v>
      </c>
      <c r="D85" s="3"/>
      <c r="E85" s="43" t="b">
        <f t="shared" si="2"/>
        <v>0</v>
      </c>
    </row>
    <row r="86" spans="1:5" ht="18" customHeight="1">
      <c r="A86" s="11">
        <v>72</v>
      </c>
      <c r="B86" s="2"/>
      <c r="C86" s="12" t="s">
        <v>14</v>
      </c>
      <c r="D86" s="3"/>
      <c r="E86" s="43" t="b">
        <f t="shared" si="2"/>
        <v>0</v>
      </c>
    </row>
    <row r="87" spans="1:5" ht="18" customHeight="1">
      <c r="A87" s="11">
        <v>73</v>
      </c>
      <c r="B87" s="2"/>
      <c r="C87" s="12" t="s">
        <v>14</v>
      </c>
      <c r="D87" s="3"/>
      <c r="E87" s="43" t="b">
        <f t="shared" si="2"/>
        <v>0</v>
      </c>
    </row>
    <row r="88" spans="1:5" ht="18" customHeight="1">
      <c r="A88" s="11">
        <v>74</v>
      </c>
      <c r="B88" s="2"/>
      <c r="C88" s="12" t="s">
        <v>14</v>
      </c>
      <c r="D88" s="3"/>
      <c r="E88" s="43" t="b">
        <f t="shared" si="2"/>
        <v>0</v>
      </c>
    </row>
    <row r="89" spans="1:5" ht="18" customHeight="1">
      <c r="A89" s="11">
        <v>75</v>
      </c>
      <c r="B89" s="2"/>
      <c r="C89" s="12" t="s">
        <v>14</v>
      </c>
      <c r="D89" s="3"/>
      <c r="E89" s="43" t="b">
        <f t="shared" si="2"/>
        <v>0</v>
      </c>
    </row>
    <row r="90" spans="1:5" ht="18" customHeight="1">
      <c r="A90" s="11">
        <v>76</v>
      </c>
      <c r="B90" s="2"/>
      <c r="C90" s="12" t="s">
        <v>14</v>
      </c>
      <c r="D90" s="3"/>
      <c r="E90" s="43" t="b">
        <f t="shared" si="2"/>
        <v>0</v>
      </c>
    </row>
    <row r="91" spans="1:5" ht="18" customHeight="1">
      <c r="A91" s="11">
        <v>77</v>
      </c>
      <c r="B91" s="2"/>
      <c r="C91" s="12" t="s">
        <v>14</v>
      </c>
      <c r="D91" s="3"/>
      <c r="E91" s="43" t="b">
        <f>IF(C91="MP",IF(D91=1,200,IF(D91=2,150,IF(D91=3,100,IF(D91=4,50,IF(D91=5,35,IF(D91=6,20)))))))</f>
        <v>0</v>
      </c>
    </row>
    <row r="92" spans="1:5" ht="18" customHeight="1">
      <c r="A92" s="11">
        <v>78</v>
      </c>
      <c r="B92" s="2"/>
      <c r="C92" s="12" t="s">
        <v>15</v>
      </c>
      <c r="D92" s="3"/>
      <c r="E92" s="43" t="b">
        <f>IF(C92="PP",IF(D92=1,200,IF(D92=2,150,IF(D92=3,100,IF(D92=4,50,IF(D92=5,35,IF(D92=6,20)))))))</f>
        <v>0</v>
      </c>
    </row>
    <row r="93" spans="1:5" ht="18" customHeight="1">
      <c r="A93" s="11">
        <v>79</v>
      </c>
      <c r="B93" s="2"/>
      <c r="C93" s="12" t="s">
        <v>15</v>
      </c>
      <c r="D93" s="3"/>
      <c r="E93" s="43" t="b">
        <f>IF(C93="PP",IF(D93=1,200,IF(D93=2,150,IF(D93=3,100,IF(D93=4,50,IF(D93=5,35,IF(D93=6,20)))))))</f>
        <v>0</v>
      </c>
    </row>
    <row r="94" spans="1:5" ht="18" customHeight="1">
      <c r="A94" s="11">
        <v>80</v>
      </c>
      <c r="B94" s="2"/>
      <c r="C94" s="12" t="s">
        <v>15</v>
      </c>
      <c r="D94" s="3"/>
      <c r="E94" s="43" t="b">
        <f aca="true" t="shared" si="3" ref="E94:E104">IF(C94="PP",IF(D94=1,200,IF(D94=2,150,IF(D94=3,100,IF(D94=4,50,IF(D94=5,35,IF(D94=6,20)))))))</f>
        <v>0</v>
      </c>
    </row>
    <row r="95" spans="1:5" ht="18" customHeight="1">
      <c r="A95" s="11">
        <v>81</v>
      </c>
      <c r="B95" s="2"/>
      <c r="C95" s="12" t="s">
        <v>15</v>
      </c>
      <c r="D95" s="3"/>
      <c r="E95" s="43" t="b">
        <f t="shared" si="3"/>
        <v>0</v>
      </c>
    </row>
    <row r="96" spans="1:5" ht="18" customHeight="1">
      <c r="A96" s="11">
        <v>82</v>
      </c>
      <c r="B96" s="2"/>
      <c r="C96" s="12" t="s">
        <v>15</v>
      </c>
      <c r="D96" s="3"/>
      <c r="E96" s="43" t="b">
        <f t="shared" si="3"/>
        <v>0</v>
      </c>
    </row>
    <row r="97" spans="1:5" ht="18" customHeight="1">
      <c r="A97" s="11">
        <v>83</v>
      </c>
      <c r="B97" s="2"/>
      <c r="C97" s="12" t="s">
        <v>15</v>
      </c>
      <c r="D97" s="3"/>
      <c r="E97" s="43" t="b">
        <f t="shared" si="3"/>
        <v>0</v>
      </c>
    </row>
    <row r="98" spans="1:5" ht="18" customHeight="1">
      <c r="A98" s="11">
        <v>84</v>
      </c>
      <c r="B98" s="2"/>
      <c r="C98" s="12" t="s">
        <v>15</v>
      </c>
      <c r="D98" s="3"/>
      <c r="E98" s="43" t="b">
        <f t="shared" si="3"/>
        <v>0</v>
      </c>
    </row>
    <row r="99" spans="1:5" ht="18" customHeight="1">
      <c r="A99" s="11">
        <v>85</v>
      </c>
      <c r="B99" s="2"/>
      <c r="C99" s="12" t="s">
        <v>15</v>
      </c>
      <c r="D99" s="3"/>
      <c r="E99" s="43" t="b">
        <f t="shared" si="3"/>
        <v>0</v>
      </c>
    </row>
    <row r="100" spans="1:5" ht="18" customHeight="1">
      <c r="A100" s="11">
        <v>86</v>
      </c>
      <c r="B100" s="2"/>
      <c r="C100" s="12" t="s">
        <v>15</v>
      </c>
      <c r="D100" s="3"/>
      <c r="E100" s="43" t="b">
        <f t="shared" si="3"/>
        <v>0</v>
      </c>
    </row>
    <row r="101" spans="1:5" ht="18" customHeight="1">
      <c r="A101" s="11">
        <v>87</v>
      </c>
      <c r="B101" s="2"/>
      <c r="C101" s="12" t="s">
        <v>15</v>
      </c>
      <c r="D101" s="3"/>
      <c r="E101" s="43" t="b">
        <f t="shared" si="3"/>
        <v>0</v>
      </c>
    </row>
    <row r="102" spans="1:5" ht="18" customHeight="1">
      <c r="A102" s="11">
        <v>88</v>
      </c>
      <c r="B102" s="2"/>
      <c r="C102" s="12" t="s">
        <v>15</v>
      </c>
      <c r="D102" s="3"/>
      <c r="E102" s="43" t="b">
        <f t="shared" si="3"/>
        <v>0</v>
      </c>
    </row>
    <row r="103" spans="1:5" ht="18" customHeight="1">
      <c r="A103" s="11">
        <v>89</v>
      </c>
      <c r="B103" s="2"/>
      <c r="C103" s="12" t="s">
        <v>15</v>
      </c>
      <c r="D103" s="3"/>
      <c r="E103" s="43" t="b">
        <f t="shared" si="3"/>
        <v>0</v>
      </c>
    </row>
    <row r="104" spans="1:5" ht="18" customHeight="1">
      <c r="A104" s="11">
        <v>90</v>
      </c>
      <c r="B104" s="2"/>
      <c r="C104" s="12" t="s">
        <v>15</v>
      </c>
      <c r="D104" s="3"/>
      <c r="E104" s="43" t="b">
        <f t="shared" si="3"/>
        <v>0</v>
      </c>
    </row>
    <row r="105" spans="1:5" ht="18" customHeight="1">
      <c r="A105" s="11">
        <v>91</v>
      </c>
      <c r="B105" s="2"/>
      <c r="C105" s="12" t="s">
        <v>15</v>
      </c>
      <c r="D105" s="3"/>
      <c r="E105" s="43" t="b">
        <f>IF(C105="PP",IF(D105=1,200,IF(D105=2,150,IF(D105=3,100,IF(D105=4,50,IF(D105=5,35,IF(D105=6,20)))))))</f>
        <v>0</v>
      </c>
    </row>
    <row r="106" spans="1:5" ht="18" customHeight="1">
      <c r="A106" s="11">
        <v>92</v>
      </c>
      <c r="B106" s="2"/>
      <c r="C106" s="12" t="s">
        <v>15</v>
      </c>
      <c r="D106" s="3"/>
      <c r="E106" s="43" t="b">
        <f>IF(C106="PP",IF(D106=1,200,IF(D106=2,150,IF(D106=3,100,IF(D106=4,50,IF(D106=5,35,IF(D106=6,20)))))))</f>
        <v>0</v>
      </c>
    </row>
    <row r="107" spans="1:5" ht="18" customHeight="1">
      <c r="A107" s="11">
        <v>93</v>
      </c>
      <c r="B107" s="2"/>
      <c r="C107" s="12" t="s">
        <v>20</v>
      </c>
      <c r="D107" s="3"/>
      <c r="E107" s="43" t="b">
        <f>IF(C107="RS",IF(D107=1,500))</f>
        <v>0</v>
      </c>
    </row>
    <row r="108" spans="1:5" ht="18" customHeight="1">
      <c r="A108" s="11">
        <v>94</v>
      </c>
      <c r="B108" s="40"/>
      <c r="C108" s="12" t="s">
        <v>20</v>
      </c>
      <c r="D108" s="3"/>
      <c r="E108" s="43" t="b">
        <f>IF(C108="RS",IF(D108=1,500))</f>
        <v>0</v>
      </c>
    </row>
    <row r="109" spans="1:5" ht="18" customHeight="1">
      <c r="A109" s="11">
        <v>95</v>
      </c>
      <c r="B109" s="2"/>
      <c r="C109" s="12" t="s">
        <v>21</v>
      </c>
      <c r="D109" s="3"/>
      <c r="E109" s="43" t="b">
        <f>IF(C109="RP",IF(D109=1,200))</f>
        <v>0</v>
      </c>
    </row>
    <row r="110" spans="1:5" ht="18" customHeight="1">
      <c r="A110" s="11">
        <v>96</v>
      </c>
      <c r="B110" s="40"/>
      <c r="C110" s="12" t="s">
        <v>21</v>
      </c>
      <c r="D110" s="3"/>
      <c r="E110" s="43" t="b">
        <f>IF(C110="RP",IF(D110=1,200))</f>
        <v>0</v>
      </c>
    </row>
    <row r="111" spans="1:5" ht="24" customHeight="1">
      <c r="A111" s="78" t="s">
        <v>23</v>
      </c>
      <c r="B111" s="79"/>
      <c r="C111" s="79"/>
      <c r="D111" s="80"/>
      <c r="E111" s="44">
        <f>SUM(E15:E110)</f>
        <v>0</v>
      </c>
    </row>
    <row r="112" spans="1:5" ht="20.25" customHeight="1">
      <c r="A112" s="7"/>
      <c r="B112" s="7"/>
      <c r="C112" s="7"/>
      <c r="D112" s="7"/>
      <c r="E112" s="7"/>
    </row>
    <row r="113" spans="1:5" ht="24.75" customHeight="1">
      <c r="A113" s="81" t="s">
        <v>24</v>
      </c>
      <c r="B113" s="82"/>
      <c r="C113" s="82"/>
      <c r="D113" s="82"/>
      <c r="E113" s="82"/>
    </row>
    <row r="114" spans="1:5" ht="53.25" customHeight="1">
      <c r="A114" s="8" t="s">
        <v>0</v>
      </c>
      <c r="B114" s="9" t="s">
        <v>87</v>
      </c>
      <c r="C114" s="10" t="s">
        <v>68</v>
      </c>
      <c r="D114" s="10" t="s">
        <v>5</v>
      </c>
      <c r="E114" s="10" t="s">
        <v>2</v>
      </c>
    </row>
    <row r="115" spans="1:5" ht="19.5" customHeight="1">
      <c r="A115" s="11">
        <v>1</v>
      </c>
      <c r="B115" s="2" t="s">
        <v>28</v>
      </c>
      <c r="C115" s="57"/>
      <c r="D115" s="13" t="s">
        <v>27</v>
      </c>
      <c r="E115" s="45" t="b">
        <f>IF(D115="M",IF(C115=1,2000))</f>
        <v>0</v>
      </c>
    </row>
    <row r="116" spans="1:5" ht="19.5" customHeight="1">
      <c r="A116" s="11">
        <v>2</v>
      </c>
      <c r="B116" s="2" t="s">
        <v>29</v>
      </c>
      <c r="C116" s="57"/>
      <c r="D116" s="13" t="s">
        <v>27</v>
      </c>
      <c r="E116" s="45" t="b">
        <f>IF(D116="M",IF(C116=1,1200))</f>
        <v>0</v>
      </c>
    </row>
    <row r="117" spans="1:5" ht="19.5" customHeight="1">
      <c r="A117" s="11">
        <v>3</v>
      </c>
      <c r="B117" s="2" t="s">
        <v>78</v>
      </c>
      <c r="C117" s="4"/>
      <c r="D117" s="13">
        <v>800</v>
      </c>
      <c r="E117" s="45">
        <f>PRODUCT(C117*D117)</f>
        <v>0</v>
      </c>
    </row>
    <row r="118" spans="1:5" ht="19.5" customHeight="1">
      <c r="A118" s="11">
        <v>4</v>
      </c>
      <c r="B118" s="2" t="s">
        <v>79</v>
      </c>
      <c r="C118" s="4"/>
      <c r="D118" s="13">
        <v>500</v>
      </c>
      <c r="E118" s="45">
        <f>PRODUCT(C118*D118)</f>
        <v>0</v>
      </c>
    </row>
    <row r="119" spans="1:5" ht="19.5" customHeight="1">
      <c r="A119" s="11">
        <v>5</v>
      </c>
      <c r="B119" s="2" t="s">
        <v>30</v>
      </c>
      <c r="C119" s="4"/>
      <c r="D119" s="13">
        <v>200</v>
      </c>
      <c r="E119" s="45">
        <f>PRODUCT(C119*D119)</f>
        <v>0</v>
      </c>
    </row>
    <row r="120" spans="1:5" ht="19.5" customHeight="1">
      <c r="A120" s="11">
        <v>6</v>
      </c>
      <c r="B120" s="2" t="s">
        <v>31</v>
      </c>
      <c r="C120" s="4"/>
      <c r="D120" s="13">
        <v>200</v>
      </c>
      <c r="E120" s="45">
        <f>PRODUCT(C120*D120)</f>
        <v>0</v>
      </c>
    </row>
    <row r="121" spans="1:5" ht="33" customHeight="1">
      <c r="A121" s="11">
        <v>7</v>
      </c>
      <c r="B121" s="2" t="s">
        <v>32</v>
      </c>
      <c r="C121" s="4"/>
      <c r="D121" s="13">
        <v>100</v>
      </c>
      <c r="E121" s="45">
        <f>PRODUCT(C121*D121)</f>
        <v>0</v>
      </c>
    </row>
    <row r="122" spans="1:5" ht="24.75" customHeight="1">
      <c r="A122" s="78" t="s">
        <v>25</v>
      </c>
      <c r="B122" s="79"/>
      <c r="C122" s="79"/>
      <c r="D122" s="80"/>
      <c r="E122" s="46">
        <f>SUM(E115:E121)</f>
        <v>0</v>
      </c>
    </row>
    <row r="123" spans="1:5" ht="18" customHeight="1">
      <c r="A123" s="14"/>
      <c r="B123" s="15"/>
      <c r="C123" s="15"/>
      <c r="D123" s="15"/>
      <c r="E123" s="16"/>
    </row>
    <row r="124" spans="1:5" ht="57" customHeight="1">
      <c r="A124" s="73" t="s">
        <v>88</v>
      </c>
      <c r="B124" s="74"/>
      <c r="C124" s="74"/>
      <c r="D124" s="74"/>
      <c r="E124" s="74"/>
    </row>
    <row r="125" ht="17.25" customHeight="1"/>
    <row r="126" spans="1:5" ht="27" customHeight="1">
      <c r="A126" s="86" t="s">
        <v>8</v>
      </c>
      <c r="B126" s="87"/>
      <c r="C126" s="87"/>
      <c r="D126" s="87"/>
      <c r="E126" s="88"/>
    </row>
    <row r="127" spans="1:5" ht="51" customHeight="1">
      <c r="A127" s="17" t="s">
        <v>0</v>
      </c>
      <c r="B127" s="26" t="s">
        <v>89</v>
      </c>
      <c r="C127" s="19" t="s">
        <v>17</v>
      </c>
      <c r="D127" s="20" t="s">
        <v>1</v>
      </c>
      <c r="E127" s="20" t="s">
        <v>2</v>
      </c>
    </row>
    <row r="128" spans="1:5" ht="19.5" customHeight="1">
      <c r="A128" s="17">
        <v>1</v>
      </c>
      <c r="B128" s="18" t="s">
        <v>46</v>
      </c>
      <c r="C128" s="5"/>
      <c r="D128" s="21">
        <v>15</v>
      </c>
      <c r="E128" s="47">
        <f aca="true" t="shared" si="4" ref="E128:E134">PRODUCT(C128*D128)</f>
        <v>0</v>
      </c>
    </row>
    <row r="129" spans="1:5" ht="19.5" customHeight="1">
      <c r="A129" s="17">
        <v>2</v>
      </c>
      <c r="B129" s="18" t="s">
        <v>47</v>
      </c>
      <c r="C129" s="5"/>
      <c r="D129" s="21">
        <v>10</v>
      </c>
      <c r="E129" s="47">
        <f t="shared" si="4"/>
        <v>0</v>
      </c>
    </row>
    <row r="130" spans="1:5" ht="19.5" customHeight="1">
      <c r="A130" s="17">
        <v>3</v>
      </c>
      <c r="B130" s="18" t="s">
        <v>48</v>
      </c>
      <c r="C130" s="5"/>
      <c r="D130" s="21">
        <v>10</v>
      </c>
      <c r="E130" s="47">
        <f t="shared" si="4"/>
        <v>0</v>
      </c>
    </row>
    <row r="131" spans="1:5" ht="19.5" customHeight="1">
      <c r="A131" s="17">
        <v>4</v>
      </c>
      <c r="B131" s="18" t="s">
        <v>49</v>
      </c>
      <c r="C131" s="5"/>
      <c r="D131" s="21">
        <v>10</v>
      </c>
      <c r="E131" s="47">
        <f t="shared" si="4"/>
        <v>0</v>
      </c>
    </row>
    <row r="132" spans="1:5" ht="19.5" customHeight="1">
      <c r="A132" s="17">
        <v>5</v>
      </c>
      <c r="B132" s="58" t="s">
        <v>73</v>
      </c>
      <c r="C132" s="5"/>
      <c r="D132" s="21">
        <v>5</v>
      </c>
      <c r="E132" s="47">
        <f t="shared" si="4"/>
        <v>0</v>
      </c>
    </row>
    <row r="133" spans="1:5" ht="19.5" customHeight="1">
      <c r="A133" s="17">
        <v>6</v>
      </c>
      <c r="B133" s="18" t="s">
        <v>6</v>
      </c>
      <c r="C133" s="5"/>
      <c r="D133" s="21">
        <v>50</v>
      </c>
      <c r="E133" s="47">
        <f t="shared" si="4"/>
        <v>0</v>
      </c>
    </row>
    <row r="134" spans="1:5" ht="21.75" customHeight="1">
      <c r="A134" s="17">
        <v>7</v>
      </c>
      <c r="B134" s="18" t="s">
        <v>74</v>
      </c>
      <c r="C134" s="5"/>
      <c r="D134" s="21">
        <v>25</v>
      </c>
      <c r="E134" s="47">
        <f t="shared" si="4"/>
        <v>0</v>
      </c>
    </row>
    <row r="135" spans="1:5" ht="23.25" customHeight="1">
      <c r="A135" s="91" t="s">
        <v>19</v>
      </c>
      <c r="B135" s="96"/>
      <c r="C135" s="96"/>
      <c r="D135" s="97"/>
      <c r="E135" s="44">
        <f>SUM(E128:E134)</f>
        <v>0</v>
      </c>
    </row>
    <row r="136" spans="1:5" ht="18.75" customHeight="1">
      <c r="A136" s="22"/>
      <c r="B136" s="23"/>
      <c r="C136" s="24"/>
      <c r="D136" s="24"/>
      <c r="E136" s="25"/>
    </row>
    <row r="137" spans="1:5" ht="27" customHeight="1">
      <c r="A137" s="86" t="s">
        <v>90</v>
      </c>
      <c r="B137" s="94"/>
      <c r="C137" s="94"/>
      <c r="D137" s="94"/>
      <c r="E137" s="95"/>
    </row>
    <row r="138" spans="1:5" ht="39.75" customHeight="1">
      <c r="A138" s="17" t="s">
        <v>0</v>
      </c>
      <c r="B138" s="26" t="s">
        <v>91</v>
      </c>
      <c r="C138" s="19" t="s">
        <v>16</v>
      </c>
      <c r="D138" s="19" t="s">
        <v>22</v>
      </c>
      <c r="E138" s="19" t="s">
        <v>2</v>
      </c>
    </row>
    <row r="139" spans="1:9" ht="18" customHeight="1">
      <c r="A139" s="27">
        <v>1</v>
      </c>
      <c r="B139" s="2"/>
      <c r="C139" s="28" t="s">
        <v>13</v>
      </c>
      <c r="D139" s="3"/>
      <c r="E139" s="43" t="b">
        <f>IF(C139="PS",IF(D139=1,800,IF(D139=2,600,IF(D139=3,400,IF(D139=4,160,IF(D139=5,120,IF(D139=6,80)))))))</f>
        <v>0</v>
      </c>
      <c r="H139" s="29"/>
      <c r="I139" s="30"/>
    </row>
    <row r="140" spans="1:9" ht="18" customHeight="1">
      <c r="A140" s="27">
        <v>2</v>
      </c>
      <c r="B140" s="2"/>
      <c r="C140" s="28" t="s">
        <v>13</v>
      </c>
      <c r="D140" s="3"/>
      <c r="E140" s="43" t="b">
        <f>IF(C140="PS",IF(D140=1,800,IF(D140=2,600,IF(D140=3,400,IF(D140=4,160,IF(D140=5,120,IF(D140=6,80)))))))</f>
        <v>0</v>
      </c>
      <c r="H140" s="29"/>
      <c r="I140" s="30"/>
    </row>
    <row r="141" spans="1:9" ht="18" customHeight="1">
      <c r="A141" s="27">
        <v>3</v>
      </c>
      <c r="B141" s="2"/>
      <c r="C141" s="28" t="s">
        <v>14</v>
      </c>
      <c r="D141" s="3"/>
      <c r="E141" s="43" t="b">
        <f>IF(C141="MP",IF(D141=1,160,IF(D141=2,120,IF(D141=3,80,IF(D141=4,40,IF(D141=5,30,IF(D141=6,15)))))))</f>
        <v>0</v>
      </c>
      <c r="H141" s="29"/>
      <c r="I141" s="30"/>
    </row>
    <row r="142" spans="1:9" ht="18" customHeight="1">
      <c r="A142" s="27">
        <v>4</v>
      </c>
      <c r="B142" s="2"/>
      <c r="C142" s="28" t="s">
        <v>14</v>
      </c>
      <c r="D142" s="3"/>
      <c r="E142" s="43" t="b">
        <f aca="true" t="shared" si="5" ref="E142:E159">IF(C142="MP",IF(D142=1,160,IF(D142=2,120,IF(D142=3,80,IF(D142=4,40,IF(D142=5,30,IF(D142=6,15)))))))</f>
        <v>0</v>
      </c>
      <c r="H142" s="29"/>
      <c r="I142" s="30"/>
    </row>
    <row r="143" spans="1:9" ht="18" customHeight="1">
      <c r="A143" s="27">
        <v>5</v>
      </c>
      <c r="B143" s="2"/>
      <c r="C143" s="28" t="s">
        <v>14</v>
      </c>
      <c r="D143" s="3"/>
      <c r="E143" s="43" t="b">
        <f t="shared" si="5"/>
        <v>0</v>
      </c>
      <c r="H143" s="29"/>
      <c r="I143" s="30"/>
    </row>
    <row r="144" spans="1:9" ht="18" customHeight="1">
      <c r="A144" s="27">
        <v>6</v>
      </c>
      <c r="B144" s="2"/>
      <c r="C144" s="28" t="s">
        <v>14</v>
      </c>
      <c r="D144" s="3"/>
      <c r="E144" s="43" t="b">
        <f t="shared" si="5"/>
        <v>0</v>
      </c>
      <c r="H144" s="29"/>
      <c r="I144" s="30"/>
    </row>
    <row r="145" spans="1:9" ht="18" customHeight="1">
      <c r="A145" s="27">
        <v>7</v>
      </c>
      <c r="B145" s="2"/>
      <c r="C145" s="28" t="s">
        <v>14</v>
      </c>
      <c r="D145" s="3"/>
      <c r="E145" s="43" t="b">
        <f t="shared" si="5"/>
        <v>0</v>
      </c>
      <c r="H145" s="29"/>
      <c r="I145" s="30"/>
    </row>
    <row r="146" spans="1:9" ht="18" customHeight="1">
      <c r="A146" s="27">
        <v>8</v>
      </c>
      <c r="B146" s="2"/>
      <c r="C146" s="28" t="s">
        <v>14</v>
      </c>
      <c r="D146" s="3"/>
      <c r="E146" s="43" t="b">
        <f t="shared" si="5"/>
        <v>0</v>
      </c>
      <c r="H146" s="29"/>
      <c r="I146" s="30"/>
    </row>
    <row r="147" spans="1:9" ht="18" customHeight="1">
      <c r="A147" s="27">
        <v>9</v>
      </c>
      <c r="B147" s="2"/>
      <c r="C147" s="28" t="s">
        <v>14</v>
      </c>
      <c r="D147" s="3"/>
      <c r="E147" s="43" t="b">
        <f t="shared" si="5"/>
        <v>0</v>
      </c>
      <c r="H147" s="29"/>
      <c r="I147" s="30"/>
    </row>
    <row r="148" spans="1:9" ht="18" customHeight="1">
      <c r="A148" s="27">
        <v>10</v>
      </c>
      <c r="B148" s="2"/>
      <c r="C148" s="28" t="s">
        <v>14</v>
      </c>
      <c r="D148" s="3"/>
      <c r="E148" s="43" t="b">
        <f t="shared" si="5"/>
        <v>0</v>
      </c>
      <c r="H148" s="29"/>
      <c r="I148" s="30"/>
    </row>
    <row r="149" spans="1:9" ht="18" customHeight="1">
      <c r="A149" s="27">
        <v>11</v>
      </c>
      <c r="B149" s="2"/>
      <c r="C149" s="28" t="s">
        <v>14</v>
      </c>
      <c r="D149" s="3"/>
      <c r="E149" s="43" t="b">
        <f t="shared" si="5"/>
        <v>0</v>
      </c>
      <c r="H149" s="29"/>
      <c r="I149" s="30"/>
    </row>
    <row r="150" spans="1:9" ht="18" customHeight="1">
      <c r="A150" s="27">
        <v>12</v>
      </c>
      <c r="B150" s="2"/>
      <c r="C150" s="28" t="s">
        <v>14</v>
      </c>
      <c r="D150" s="3"/>
      <c r="E150" s="43" t="b">
        <f t="shared" si="5"/>
        <v>0</v>
      </c>
      <c r="H150" s="29"/>
      <c r="I150" s="30"/>
    </row>
    <row r="151" spans="1:9" ht="18" customHeight="1">
      <c r="A151" s="27">
        <v>13</v>
      </c>
      <c r="B151" s="2"/>
      <c r="C151" s="28" t="s">
        <v>14</v>
      </c>
      <c r="D151" s="3"/>
      <c r="E151" s="43" t="b">
        <f t="shared" si="5"/>
        <v>0</v>
      </c>
      <c r="H151" s="29"/>
      <c r="I151" s="30"/>
    </row>
    <row r="152" spans="1:9" ht="18" customHeight="1">
      <c r="A152" s="27">
        <v>14</v>
      </c>
      <c r="B152" s="2"/>
      <c r="C152" s="28" t="s">
        <v>14</v>
      </c>
      <c r="D152" s="3"/>
      <c r="E152" s="43" t="b">
        <f t="shared" si="5"/>
        <v>0</v>
      </c>
      <c r="H152" s="29"/>
      <c r="I152" s="30"/>
    </row>
    <row r="153" spans="1:9" ht="18" customHeight="1">
      <c r="A153" s="27">
        <v>15</v>
      </c>
      <c r="B153" s="2"/>
      <c r="C153" s="28" t="s">
        <v>14</v>
      </c>
      <c r="D153" s="3"/>
      <c r="E153" s="43" t="b">
        <f t="shared" si="5"/>
        <v>0</v>
      </c>
      <c r="H153" s="29"/>
      <c r="I153" s="30"/>
    </row>
    <row r="154" spans="1:9" ht="18" customHeight="1">
      <c r="A154" s="27">
        <v>16</v>
      </c>
      <c r="B154" s="2"/>
      <c r="C154" s="28" t="s">
        <v>14</v>
      </c>
      <c r="D154" s="3"/>
      <c r="E154" s="43" t="b">
        <f t="shared" si="5"/>
        <v>0</v>
      </c>
      <c r="H154" s="29"/>
      <c r="I154" s="30"/>
    </row>
    <row r="155" spans="1:9" ht="18" customHeight="1">
      <c r="A155" s="27">
        <v>17</v>
      </c>
      <c r="B155" s="2"/>
      <c r="C155" s="28" t="s">
        <v>14</v>
      </c>
      <c r="D155" s="3"/>
      <c r="E155" s="43" t="b">
        <f t="shared" si="5"/>
        <v>0</v>
      </c>
      <c r="H155" s="29"/>
      <c r="I155" s="30"/>
    </row>
    <row r="156" spans="1:9" ht="18" customHeight="1">
      <c r="A156" s="27">
        <v>18</v>
      </c>
      <c r="B156" s="2"/>
      <c r="C156" s="28" t="s">
        <v>14</v>
      </c>
      <c r="D156" s="3"/>
      <c r="E156" s="43" t="b">
        <f t="shared" si="5"/>
        <v>0</v>
      </c>
      <c r="H156" s="29"/>
      <c r="I156" s="30"/>
    </row>
    <row r="157" spans="1:9" ht="18" customHeight="1">
      <c r="A157" s="27">
        <v>19</v>
      </c>
      <c r="B157" s="2"/>
      <c r="C157" s="28" t="s">
        <v>14</v>
      </c>
      <c r="D157" s="3"/>
      <c r="E157" s="43" t="b">
        <f t="shared" si="5"/>
        <v>0</v>
      </c>
      <c r="H157" s="29"/>
      <c r="I157" s="30"/>
    </row>
    <row r="158" spans="1:9" ht="18" customHeight="1">
      <c r="A158" s="27">
        <v>20</v>
      </c>
      <c r="B158" s="2"/>
      <c r="C158" s="28" t="s">
        <v>14</v>
      </c>
      <c r="D158" s="3"/>
      <c r="E158" s="43" t="b">
        <f t="shared" si="5"/>
        <v>0</v>
      </c>
      <c r="H158" s="29"/>
      <c r="I158" s="30"/>
    </row>
    <row r="159" spans="1:9" ht="18" customHeight="1">
      <c r="A159" s="27">
        <v>21</v>
      </c>
      <c r="B159" s="2"/>
      <c r="C159" s="28" t="s">
        <v>14</v>
      </c>
      <c r="D159" s="3"/>
      <c r="E159" s="43" t="b">
        <f t="shared" si="5"/>
        <v>0</v>
      </c>
      <c r="H159" s="29"/>
      <c r="I159" s="30"/>
    </row>
    <row r="160" spans="1:9" ht="18" customHeight="1">
      <c r="A160" s="27">
        <v>22</v>
      </c>
      <c r="B160" s="2"/>
      <c r="C160" s="28" t="s">
        <v>14</v>
      </c>
      <c r="D160" s="3"/>
      <c r="E160" s="43" t="b">
        <f>IF(C160="MP",IF(D160=1,160,IF(D160=2,120,IF(D160=3,80,IF(D160=4,40,IF(D160=5,30,IF(D160=6,15)))))))</f>
        <v>0</v>
      </c>
      <c r="H160" s="29"/>
      <c r="I160" s="30"/>
    </row>
    <row r="161" spans="1:9" ht="18" customHeight="1">
      <c r="A161" s="27">
        <v>23</v>
      </c>
      <c r="B161" s="2"/>
      <c r="C161" s="28" t="s">
        <v>15</v>
      </c>
      <c r="D161" s="3"/>
      <c r="E161" s="43" t="b">
        <f>IF(C161="PP",IF(D161=1,160,IF(D161=2,120,IF(D161=3,80,IF(D161=4,40,IF(D161=5,30,IF(D161=6,15)))))))</f>
        <v>0</v>
      </c>
      <c r="H161" s="29"/>
      <c r="I161" s="31"/>
    </row>
    <row r="162" spans="1:9" ht="18" customHeight="1">
      <c r="A162" s="27">
        <v>24</v>
      </c>
      <c r="B162" s="2"/>
      <c r="C162" s="28" t="s">
        <v>15</v>
      </c>
      <c r="D162" s="3"/>
      <c r="E162" s="43" t="b">
        <f>IF(C162="PP",IF(D162=1,160,IF(D162=2,120,IF(D162=3,80,IF(D162=4,40,IF(D162=5,30,IF(D162=6,15)))))))</f>
        <v>0</v>
      </c>
      <c r="H162" s="29"/>
      <c r="I162" s="31"/>
    </row>
    <row r="163" spans="1:9" ht="18" customHeight="1">
      <c r="A163" s="27">
        <v>25</v>
      </c>
      <c r="B163" s="2"/>
      <c r="C163" s="28" t="s">
        <v>15</v>
      </c>
      <c r="D163" s="3"/>
      <c r="E163" s="43" t="b">
        <f aca="true" t="shared" si="6" ref="E163:E174">IF(C163="PP",IF(D163=1,160,IF(D163=2,120,IF(D163=3,80,IF(D163=4,40,IF(D163=5,30,IF(D163=6,15)))))))</f>
        <v>0</v>
      </c>
      <c r="H163" s="29"/>
      <c r="I163" s="31"/>
    </row>
    <row r="164" spans="1:9" ht="18" customHeight="1">
      <c r="A164" s="27">
        <v>26</v>
      </c>
      <c r="B164" s="2"/>
      <c r="C164" s="28" t="s">
        <v>15</v>
      </c>
      <c r="D164" s="3"/>
      <c r="E164" s="43" t="b">
        <f t="shared" si="6"/>
        <v>0</v>
      </c>
      <c r="H164" s="29"/>
      <c r="I164" s="31"/>
    </row>
    <row r="165" spans="1:9" ht="18" customHeight="1">
      <c r="A165" s="27">
        <v>27</v>
      </c>
      <c r="B165" s="2"/>
      <c r="C165" s="28" t="s">
        <v>15</v>
      </c>
      <c r="D165" s="3"/>
      <c r="E165" s="43" t="b">
        <f t="shared" si="6"/>
        <v>0</v>
      </c>
      <c r="H165" s="29"/>
      <c r="I165" s="31"/>
    </row>
    <row r="166" spans="1:9" ht="18" customHeight="1">
      <c r="A166" s="27">
        <v>28</v>
      </c>
      <c r="B166" s="2"/>
      <c r="C166" s="28" t="s">
        <v>15</v>
      </c>
      <c r="D166" s="3"/>
      <c r="E166" s="43" t="b">
        <f t="shared" si="6"/>
        <v>0</v>
      </c>
      <c r="H166" s="29"/>
      <c r="I166" s="31"/>
    </row>
    <row r="167" spans="1:9" ht="18" customHeight="1">
      <c r="A167" s="27">
        <v>29</v>
      </c>
      <c r="B167" s="2"/>
      <c r="C167" s="28" t="s">
        <v>15</v>
      </c>
      <c r="D167" s="3"/>
      <c r="E167" s="43" t="b">
        <f t="shared" si="6"/>
        <v>0</v>
      </c>
      <c r="H167" s="29"/>
      <c r="I167" s="31"/>
    </row>
    <row r="168" spans="1:9" ht="18" customHeight="1">
      <c r="A168" s="27">
        <v>30</v>
      </c>
      <c r="B168" s="2"/>
      <c r="C168" s="28" t="s">
        <v>15</v>
      </c>
      <c r="D168" s="3"/>
      <c r="E168" s="43" t="b">
        <f t="shared" si="6"/>
        <v>0</v>
      </c>
      <c r="H168" s="29"/>
      <c r="I168" s="31"/>
    </row>
    <row r="169" spans="1:9" ht="18" customHeight="1">
      <c r="A169" s="27">
        <v>31</v>
      </c>
      <c r="B169" s="2"/>
      <c r="C169" s="28" t="s">
        <v>15</v>
      </c>
      <c r="D169" s="3"/>
      <c r="E169" s="43" t="b">
        <f t="shared" si="6"/>
        <v>0</v>
      </c>
      <c r="H169" s="29"/>
      <c r="I169" s="31"/>
    </row>
    <row r="170" spans="1:9" ht="18" customHeight="1">
      <c r="A170" s="27">
        <v>32</v>
      </c>
      <c r="B170" s="2"/>
      <c r="C170" s="28" t="s">
        <v>15</v>
      </c>
      <c r="D170" s="3"/>
      <c r="E170" s="43" t="b">
        <f t="shared" si="6"/>
        <v>0</v>
      </c>
      <c r="H170" s="29"/>
      <c r="I170" s="31"/>
    </row>
    <row r="171" spans="1:9" ht="18" customHeight="1">
      <c r="A171" s="27">
        <v>33</v>
      </c>
      <c r="B171" s="2"/>
      <c r="C171" s="28" t="s">
        <v>15</v>
      </c>
      <c r="D171" s="3"/>
      <c r="E171" s="43" t="b">
        <f t="shared" si="6"/>
        <v>0</v>
      </c>
      <c r="H171" s="29"/>
      <c r="I171" s="31"/>
    </row>
    <row r="172" spans="1:9" ht="18" customHeight="1">
      <c r="A172" s="27">
        <v>34</v>
      </c>
      <c r="B172" s="2"/>
      <c r="C172" s="28" t="s">
        <v>15</v>
      </c>
      <c r="D172" s="3"/>
      <c r="E172" s="43" t="b">
        <f t="shared" si="6"/>
        <v>0</v>
      </c>
      <c r="H172" s="29"/>
      <c r="I172" s="31"/>
    </row>
    <row r="173" spans="1:9" ht="18" customHeight="1">
      <c r="A173" s="27">
        <v>35</v>
      </c>
      <c r="B173" s="2"/>
      <c r="C173" s="28" t="s">
        <v>15</v>
      </c>
      <c r="D173" s="3"/>
      <c r="E173" s="43" t="b">
        <f t="shared" si="6"/>
        <v>0</v>
      </c>
      <c r="H173" s="29"/>
      <c r="I173" s="31"/>
    </row>
    <row r="174" spans="1:9" ht="18" customHeight="1">
      <c r="A174" s="27">
        <v>36</v>
      </c>
      <c r="B174" s="2"/>
      <c r="C174" s="28" t="s">
        <v>15</v>
      </c>
      <c r="D174" s="3"/>
      <c r="E174" s="43" t="b">
        <f t="shared" si="6"/>
        <v>0</v>
      </c>
      <c r="H174" s="29"/>
      <c r="I174" s="31"/>
    </row>
    <row r="175" spans="1:9" ht="18" customHeight="1">
      <c r="A175" s="27">
        <v>37</v>
      </c>
      <c r="B175" s="2"/>
      <c r="C175" s="28" t="s">
        <v>15</v>
      </c>
      <c r="D175" s="3"/>
      <c r="E175" s="43" t="b">
        <f>IF(C175="PP",IF(D175=1,160,IF(D175=2,120,IF(D175=3,80,IF(D175=4,40,IF(D175=5,30,IF(D175=6,15)))))))</f>
        <v>0</v>
      </c>
      <c r="H175" s="29"/>
      <c r="I175" s="31"/>
    </row>
    <row r="176" spans="1:9" ht="18" customHeight="1">
      <c r="A176" s="27">
        <v>38</v>
      </c>
      <c r="B176" s="2"/>
      <c r="C176" s="28" t="s">
        <v>20</v>
      </c>
      <c r="D176" s="3"/>
      <c r="E176" s="43" t="b">
        <f>IF(C176="RS",IF(D176=1,400))</f>
        <v>0</v>
      </c>
      <c r="H176" s="29"/>
      <c r="I176" s="31"/>
    </row>
    <row r="177" spans="1:9" ht="18" customHeight="1">
      <c r="A177" s="27">
        <v>39</v>
      </c>
      <c r="B177" s="2"/>
      <c r="C177" s="28" t="s">
        <v>21</v>
      </c>
      <c r="D177" s="3"/>
      <c r="E177" s="43" t="b">
        <f>IF(C177="RP",IF(D177=1,160))</f>
        <v>0</v>
      </c>
      <c r="H177" s="29"/>
      <c r="I177" s="31"/>
    </row>
    <row r="178" spans="1:9" ht="18" customHeight="1">
      <c r="A178" s="27">
        <v>40</v>
      </c>
      <c r="B178" s="2"/>
      <c r="C178" s="28" t="s">
        <v>71</v>
      </c>
      <c r="D178" s="3"/>
      <c r="E178" s="43" t="b">
        <f>IF(C178="FAI",IF(D178=1,160,IF(D178=2,120,IF(D178=3,80))))</f>
        <v>0</v>
      </c>
      <c r="H178" s="29"/>
      <c r="I178" s="31"/>
    </row>
    <row r="179" spans="1:9" ht="18" customHeight="1">
      <c r="A179" s="27">
        <v>41</v>
      </c>
      <c r="B179" s="2"/>
      <c r="C179" s="28" t="s">
        <v>71</v>
      </c>
      <c r="D179" s="3"/>
      <c r="E179" s="43" t="b">
        <f>IF(C179="FAI",IF(D179=1,160,IF(D179=2,120,IF(D179=3,80))))</f>
        <v>0</v>
      </c>
      <c r="H179" s="29"/>
      <c r="I179" s="31"/>
    </row>
    <row r="180" spans="1:9" ht="18" customHeight="1">
      <c r="A180" s="27">
        <v>42</v>
      </c>
      <c r="B180" s="2"/>
      <c r="C180" s="28" t="s">
        <v>71</v>
      </c>
      <c r="D180" s="3"/>
      <c r="E180" s="43" t="b">
        <f>IF(C180="FAI",IF(D180=1,160,IF(D180=2,120,IF(D180=3,80))))</f>
        <v>0</v>
      </c>
      <c r="H180" s="29"/>
      <c r="I180" s="31"/>
    </row>
    <row r="181" spans="1:9" ht="18" customHeight="1">
      <c r="A181" s="27">
        <v>43</v>
      </c>
      <c r="B181" s="2"/>
      <c r="C181" s="28" t="s">
        <v>72</v>
      </c>
      <c r="D181" s="3"/>
      <c r="E181" s="43" t="b">
        <f>IF(C181="PL",IF(D181=1,40,IF(D181=2,30,IF(D181=3,15))))</f>
        <v>0</v>
      </c>
      <c r="H181" s="29"/>
      <c r="I181" s="31"/>
    </row>
    <row r="182" spans="1:9" ht="18" customHeight="1">
      <c r="A182" s="27">
        <v>44</v>
      </c>
      <c r="B182" s="2"/>
      <c r="C182" s="28" t="s">
        <v>72</v>
      </c>
      <c r="D182" s="3"/>
      <c r="E182" s="43" t="b">
        <f>IF(C182="PL",IF(D182=1,40,IF(D182=2,30,IF(D182=3,15))))</f>
        <v>0</v>
      </c>
      <c r="H182" s="29"/>
      <c r="I182" s="31"/>
    </row>
    <row r="183" spans="1:9" ht="18" customHeight="1">
      <c r="A183" s="27">
        <v>45</v>
      </c>
      <c r="B183" s="2"/>
      <c r="C183" s="28" t="s">
        <v>72</v>
      </c>
      <c r="D183" s="3"/>
      <c r="E183" s="43" t="b">
        <f>IF(C183="PL",IF(D183=1,40,IF(D183=2,30,IF(D183=3,15))))</f>
        <v>0</v>
      </c>
      <c r="H183" s="29"/>
      <c r="I183" s="31"/>
    </row>
    <row r="184" spans="1:9" ht="18" customHeight="1">
      <c r="A184" s="27">
        <v>46</v>
      </c>
      <c r="B184" s="2"/>
      <c r="C184" s="28" t="s">
        <v>72</v>
      </c>
      <c r="D184" s="3"/>
      <c r="E184" s="43" t="b">
        <f>IF(C184="PL",IF(D184=1,40,IF(D184=2,30,IF(D184=3,15))))</f>
        <v>0</v>
      </c>
      <c r="H184" s="29"/>
      <c r="I184" s="31"/>
    </row>
    <row r="185" spans="1:9" ht="24" customHeight="1">
      <c r="A185" s="91" t="s">
        <v>18</v>
      </c>
      <c r="B185" s="92"/>
      <c r="C185" s="92"/>
      <c r="D185" s="93"/>
      <c r="E185" s="44">
        <f>SUM(E139:E184)</f>
        <v>0</v>
      </c>
      <c r="H185" s="29"/>
      <c r="I185" s="31"/>
    </row>
    <row r="186" spans="1:9" ht="17.25" customHeight="1">
      <c r="A186" s="22"/>
      <c r="B186" s="23"/>
      <c r="C186" s="24"/>
      <c r="D186" s="24"/>
      <c r="E186" s="32"/>
      <c r="H186" s="29"/>
      <c r="I186" s="30"/>
    </row>
    <row r="187" spans="1:9" ht="27" customHeight="1">
      <c r="A187" s="89" t="s">
        <v>9</v>
      </c>
      <c r="B187" s="90"/>
      <c r="C187" s="90"/>
      <c r="D187" s="90"/>
      <c r="E187" s="90"/>
      <c r="H187" s="29"/>
      <c r="I187" s="30"/>
    </row>
    <row r="188" spans="1:9" ht="54" customHeight="1">
      <c r="A188" s="17" t="s">
        <v>0</v>
      </c>
      <c r="B188" s="26" t="s">
        <v>92</v>
      </c>
      <c r="C188" s="19" t="s">
        <v>69</v>
      </c>
      <c r="D188" s="19" t="s">
        <v>5</v>
      </c>
      <c r="E188" s="19" t="s">
        <v>2</v>
      </c>
      <c r="H188" s="29"/>
      <c r="I188" s="30"/>
    </row>
    <row r="189" spans="1:5" ht="19.5" customHeight="1">
      <c r="A189" s="27">
        <v>1</v>
      </c>
      <c r="B189" s="33" t="s">
        <v>3</v>
      </c>
      <c r="C189" s="57"/>
      <c r="D189" s="34" t="s">
        <v>14</v>
      </c>
      <c r="E189" s="45" t="b">
        <f>IF(D189="MP",IF(C189=1,800))</f>
        <v>0</v>
      </c>
    </row>
    <row r="190" spans="1:5" ht="19.5" customHeight="1">
      <c r="A190" s="27">
        <v>2</v>
      </c>
      <c r="B190" s="33" t="s">
        <v>10</v>
      </c>
      <c r="C190" s="57"/>
      <c r="D190" s="34" t="s">
        <v>14</v>
      </c>
      <c r="E190" s="45" t="b">
        <f>IF(D190="MP",IF(C190=1,300))</f>
        <v>0</v>
      </c>
    </row>
    <row r="191" spans="1:5" ht="19.5" customHeight="1">
      <c r="A191" s="27">
        <v>3</v>
      </c>
      <c r="B191" s="33" t="s">
        <v>11</v>
      </c>
      <c r="C191" s="57"/>
      <c r="D191" s="34" t="s">
        <v>14</v>
      </c>
      <c r="E191" s="45" t="b">
        <f>IF(D191="MP",IF(C191=1,300))</f>
        <v>0</v>
      </c>
    </row>
    <row r="192" spans="1:5" ht="19.5" customHeight="1">
      <c r="A192" s="27">
        <v>4</v>
      </c>
      <c r="B192" s="33" t="s">
        <v>12</v>
      </c>
      <c r="C192" s="57"/>
      <c r="D192" s="34" t="s">
        <v>14</v>
      </c>
      <c r="E192" s="45" t="b">
        <f>IF(D192="MP",IF(C192=1,300))</f>
        <v>0</v>
      </c>
    </row>
    <row r="193" spans="1:5" ht="19.5" customHeight="1">
      <c r="A193" s="27">
        <v>5</v>
      </c>
      <c r="B193" s="33" t="s">
        <v>4</v>
      </c>
      <c r="C193" s="57"/>
      <c r="D193" s="34" t="s">
        <v>14</v>
      </c>
      <c r="E193" s="45" t="b">
        <f>IF(D193="MP",IF(C193=1,300))</f>
        <v>0</v>
      </c>
    </row>
    <row r="194" spans="1:5" ht="19.5" customHeight="1">
      <c r="A194" s="27">
        <v>6</v>
      </c>
      <c r="B194" s="2" t="s">
        <v>80</v>
      </c>
      <c r="C194" s="4"/>
      <c r="D194" s="34">
        <v>200</v>
      </c>
      <c r="E194" s="45">
        <f>PRODUCT(C194*D194)</f>
        <v>0</v>
      </c>
    </row>
    <row r="195" spans="1:5" ht="19.5" customHeight="1">
      <c r="A195" s="27">
        <v>7</v>
      </c>
      <c r="B195" s="2" t="s">
        <v>81</v>
      </c>
      <c r="C195" s="4"/>
      <c r="D195" s="34">
        <v>120</v>
      </c>
      <c r="E195" s="45">
        <f>PRODUCT(C195*D195)</f>
        <v>0</v>
      </c>
    </row>
    <row r="196" spans="1:5" ht="30" customHeight="1">
      <c r="A196" s="27">
        <v>8</v>
      </c>
      <c r="B196" s="2" t="s">
        <v>93</v>
      </c>
      <c r="C196" s="4"/>
      <c r="D196" s="34">
        <v>70</v>
      </c>
      <c r="E196" s="45">
        <f>PRODUCT(C196*D196)</f>
        <v>0</v>
      </c>
    </row>
    <row r="197" spans="1:5" ht="19.5" customHeight="1">
      <c r="A197" s="27">
        <v>9</v>
      </c>
      <c r="B197" s="2" t="s">
        <v>7</v>
      </c>
      <c r="C197" s="4"/>
      <c r="D197" s="34">
        <v>100</v>
      </c>
      <c r="E197" s="45">
        <f>PRODUCT(C197*D197)</f>
        <v>0</v>
      </c>
    </row>
    <row r="198" spans="1:5" ht="19.5" customHeight="1">
      <c r="A198" s="27">
        <v>10</v>
      </c>
      <c r="B198" s="2" t="s">
        <v>53</v>
      </c>
      <c r="C198" s="4"/>
      <c r="D198" s="34">
        <v>50</v>
      </c>
      <c r="E198" s="45">
        <f>PRODUCT(C198*D198)</f>
        <v>0</v>
      </c>
    </row>
    <row r="199" spans="1:5" ht="26.25" customHeight="1">
      <c r="A199" s="91" t="s">
        <v>39</v>
      </c>
      <c r="B199" s="92"/>
      <c r="C199" s="92"/>
      <c r="D199" s="93"/>
      <c r="E199" s="46">
        <f>SUM(E189:E198)</f>
        <v>0</v>
      </c>
    </row>
    <row r="200" ht="14.25" customHeight="1"/>
    <row r="201" spans="1:5" ht="25.5" customHeight="1">
      <c r="A201" s="86" t="s">
        <v>33</v>
      </c>
      <c r="B201" s="94"/>
      <c r="C201" s="94"/>
      <c r="D201" s="94"/>
      <c r="E201" s="95"/>
    </row>
    <row r="202" spans="1:5" ht="36" customHeight="1">
      <c r="A202" s="17" t="s">
        <v>0</v>
      </c>
      <c r="B202" s="37" t="s">
        <v>34</v>
      </c>
      <c r="C202" s="20" t="s">
        <v>36</v>
      </c>
      <c r="D202" s="19" t="s">
        <v>35</v>
      </c>
      <c r="E202" s="19" t="s">
        <v>2</v>
      </c>
    </row>
    <row r="203" spans="1:5" ht="33.75" customHeight="1">
      <c r="A203" s="27">
        <v>1</v>
      </c>
      <c r="B203" s="33" t="s">
        <v>51</v>
      </c>
      <c r="C203" s="3"/>
      <c r="D203" s="28">
        <v>2</v>
      </c>
      <c r="E203" s="45">
        <f>PRODUCT(C203*D203)</f>
        <v>0</v>
      </c>
    </row>
    <row r="204" spans="1:5" ht="33" customHeight="1">
      <c r="A204" s="27">
        <v>2</v>
      </c>
      <c r="B204" s="33" t="s">
        <v>50</v>
      </c>
      <c r="C204" s="3" t="s">
        <v>96</v>
      </c>
      <c r="D204" s="38"/>
      <c r="E204" s="45">
        <f>IF(C204="TAK",500)</f>
        <v>500</v>
      </c>
    </row>
    <row r="205" spans="1:5" s="35" customFormat="1" ht="23.25" customHeight="1">
      <c r="A205" s="91" t="s">
        <v>40</v>
      </c>
      <c r="B205" s="92"/>
      <c r="C205" s="92"/>
      <c r="D205" s="93"/>
      <c r="E205" s="46">
        <f>SUM(E203:E204)</f>
        <v>500</v>
      </c>
    </row>
    <row r="206" spans="1:7" ht="27" customHeight="1">
      <c r="A206" s="98" t="s">
        <v>38</v>
      </c>
      <c r="B206" s="99"/>
      <c r="C206" s="99"/>
      <c r="D206" s="99"/>
      <c r="E206" s="100"/>
      <c r="G206" s="36" t="s">
        <v>37</v>
      </c>
    </row>
    <row r="207" ht="18.75" customHeight="1"/>
    <row r="208" spans="1:5" ht="33" customHeight="1">
      <c r="A208" s="83" t="s">
        <v>70</v>
      </c>
      <c r="B208" s="84"/>
      <c r="C208" s="84"/>
      <c r="D208" s="85"/>
      <c r="E208" s="48">
        <f>SUM(E111+E122+E135+E185+E199+E205)</f>
        <v>500</v>
      </c>
    </row>
    <row r="209" ht="19.5" customHeight="1"/>
    <row r="210" spans="3:4" ht="20.25" customHeight="1">
      <c r="C210" s="59" t="s">
        <v>94</v>
      </c>
      <c r="D210" s="42"/>
    </row>
  </sheetData>
  <sheetProtection password="E8CE" sheet="1"/>
  <mergeCells count="18">
    <mergeCell ref="A208:D208"/>
    <mergeCell ref="A126:E126"/>
    <mergeCell ref="A187:E187"/>
    <mergeCell ref="A199:D199"/>
    <mergeCell ref="A137:E137"/>
    <mergeCell ref="A135:D135"/>
    <mergeCell ref="A185:D185"/>
    <mergeCell ref="A201:E201"/>
    <mergeCell ref="A206:E206"/>
    <mergeCell ref="A205:D205"/>
    <mergeCell ref="A8:E9"/>
    <mergeCell ref="C1:E6"/>
    <mergeCell ref="A11:E11"/>
    <mergeCell ref="A124:E124"/>
    <mergeCell ref="A13:E13"/>
    <mergeCell ref="A111:D111"/>
    <mergeCell ref="A113:E113"/>
    <mergeCell ref="A122:D122"/>
  </mergeCells>
  <printOptions horizontalCentered="1"/>
  <pageMargins left="0.5511811023622047" right="0.5511811023622047" top="0.5905511811023623" bottom="0.5905511811023623" header="0" footer="0.31496062992125984"/>
  <pageSetup horizontalDpi="600" verticalDpi="600" orientation="landscape" paperSize="9" r:id="rId2"/>
  <headerFooter alignWithMargins="0">
    <oddFooter>&amp;Loprac. Bogdan Wierzba&amp;C&amp;P&amp;R&amp;D</oddFooter>
  </headerFooter>
  <ignoredErrors>
    <ignoredError sqref="E17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Aeromodelklub</dc:creator>
  <cp:keywords/>
  <dc:description/>
  <cp:lastModifiedBy>Jacek P</cp:lastModifiedBy>
  <cp:lastPrinted>2023-01-04T04:46:46Z</cp:lastPrinted>
  <dcterms:created xsi:type="dcterms:W3CDTF">2012-01-07T15:38:09Z</dcterms:created>
  <dcterms:modified xsi:type="dcterms:W3CDTF">2024-01-02T07:01:06Z</dcterms:modified>
  <cp:category/>
  <cp:version/>
  <cp:contentType/>
  <cp:contentStatus/>
</cp:coreProperties>
</file>